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heckCompatibility="1" defaultThemeVersion="124226"/>
  <bookViews>
    <workbookView xWindow="0" yWindow="0" windowWidth="24000" windowHeight="9630"/>
  </bookViews>
  <sheets>
    <sheet name="СВОД" sheetId="2" r:id="rId1"/>
    <sheet name="категория" sheetId="11" r:id="rId2"/>
    <sheet name="стрельба" sheetId="12" r:id="rId3"/>
    <sheet name="пресс" sheetId="14" r:id="rId4"/>
    <sheet name="наклон" sheetId="15" r:id="rId5"/>
    <sheet name="гири" sheetId="16" r:id="rId6"/>
    <sheet name="тянем" sheetId="17" r:id="rId7"/>
    <sheet name="прыг" sheetId="18" r:id="rId8"/>
  </sheets>
  <definedNames>
    <definedName name="_xlnm._FilterDatabase" localSheetId="0" hidden="1">СВОД!#REF!</definedName>
    <definedName name="_xlnm.Print_Area" localSheetId="0">СВОД!$B$1:$Z$143</definedName>
  </definedNames>
  <calcPr calcId="162913"/>
</workbook>
</file>

<file path=xl/calcChain.xml><?xml version="1.0" encoding="utf-8"?>
<calcChain xmlns="http://schemas.openxmlformats.org/spreadsheetml/2006/main">
  <c r="X62" i="2" l="1"/>
  <c r="R62" i="2"/>
  <c r="O62" i="2"/>
  <c r="L62" i="2"/>
  <c r="X135" i="2" l="1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O135" i="2"/>
  <c r="O134" i="2"/>
  <c r="O133" i="2"/>
  <c r="O132" i="2"/>
  <c r="O131" i="2"/>
  <c r="O130" i="2"/>
  <c r="O129" i="2"/>
  <c r="O128" i="2"/>
  <c r="O126" i="2"/>
  <c r="O125" i="2"/>
  <c r="O124" i="2"/>
  <c r="O123" i="2"/>
  <c r="O122" i="2"/>
  <c r="O121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R119" i="2"/>
  <c r="R118" i="2"/>
  <c r="R117" i="2"/>
  <c r="R116" i="2"/>
  <c r="R115" i="2"/>
  <c r="R114" i="2"/>
  <c r="R113" i="2"/>
  <c r="R112" i="2"/>
  <c r="R111" i="2"/>
  <c r="R110" i="2"/>
  <c r="R109" i="2"/>
  <c r="R108" i="2"/>
  <c r="R107" i="2"/>
  <c r="R106" i="2"/>
  <c r="R105" i="2"/>
  <c r="R104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U102" i="2"/>
  <c r="U101" i="2"/>
  <c r="U100" i="2"/>
  <c r="U99" i="2"/>
  <c r="U98" i="2"/>
  <c r="U97" i="2"/>
  <c r="U96" i="2"/>
  <c r="U95" i="2"/>
  <c r="U94" i="2"/>
  <c r="U93" i="2"/>
  <c r="U92" i="2"/>
  <c r="R102" i="2"/>
  <c r="R101" i="2"/>
  <c r="R100" i="2"/>
  <c r="R99" i="2"/>
  <c r="R98" i="2"/>
  <c r="R97" i="2"/>
  <c r="R96" i="2"/>
  <c r="R95" i="2"/>
  <c r="R94" i="2"/>
  <c r="R93" i="2"/>
  <c r="R92" i="2"/>
  <c r="O102" i="2"/>
  <c r="O101" i="2"/>
  <c r="O100" i="2"/>
  <c r="O99" i="2"/>
  <c r="O98" i="2"/>
  <c r="O97" i="2"/>
  <c r="O96" i="2"/>
  <c r="O95" i="2"/>
  <c r="O94" i="2"/>
  <c r="O93" i="2"/>
  <c r="O92" i="2"/>
  <c r="I102" i="2"/>
  <c r="I101" i="2"/>
  <c r="I100" i="2"/>
  <c r="I99" i="2"/>
  <c r="I98" i="2"/>
  <c r="I97" i="2"/>
  <c r="I96" i="2"/>
  <c r="I95" i="2"/>
  <c r="I94" i="2"/>
  <c r="I93" i="2"/>
  <c r="I92" i="2"/>
  <c r="U89" i="2"/>
  <c r="U88" i="2"/>
  <c r="U86" i="2"/>
  <c r="U85" i="2"/>
  <c r="U84" i="2"/>
  <c r="U83" i="2"/>
  <c r="U82" i="2"/>
  <c r="U81" i="2"/>
  <c r="U80" i="2"/>
  <c r="U78" i="2"/>
  <c r="U77" i="2"/>
  <c r="U79" i="2"/>
  <c r="R89" i="2"/>
  <c r="R88" i="2"/>
  <c r="R86" i="2"/>
  <c r="R85" i="2"/>
  <c r="R84" i="2"/>
  <c r="R83" i="2"/>
  <c r="R82" i="2"/>
  <c r="R81" i="2"/>
  <c r="R80" i="2"/>
  <c r="R79" i="2"/>
  <c r="R78" i="2"/>
  <c r="R77" i="2"/>
  <c r="O89" i="2"/>
  <c r="O88" i="2"/>
  <c r="O86" i="2"/>
  <c r="O85" i="2"/>
  <c r="O84" i="2"/>
  <c r="O83" i="2"/>
  <c r="O82" i="2"/>
  <c r="O81" i="2"/>
  <c r="O80" i="2"/>
  <c r="O79" i="2"/>
  <c r="O78" i="2"/>
  <c r="O77" i="2"/>
  <c r="I89" i="2"/>
  <c r="I88" i="2"/>
  <c r="I86" i="2"/>
  <c r="I85" i="2"/>
  <c r="I84" i="2"/>
  <c r="I83" i="2"/>
  <c r="I82" i="2"/>
  <c r="I81" i="2"/>
  <c r="I80" i="2"/>
  <c r="I79" i="2"/>
  <c r="I78" i="2"/>
  <c r="I77" i="2"/>
  <c r="X48" i="2"/>
  <c r="O48" i="2"/>
  <c r="R48" i="2"/>
  <c r="L48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7" i="2"/>
  <c r="X46" i="2"/>
  <c r="X44" i="2"/>
  <c r="X45" i="2"/>
  <c r="R61" i="2"/>
  <c r="R60" i="2"/>
  <c r="R59" i="2"/>
  <c r="R58" i="2"/>
  <c r="R57" i="2"/>
  <c r="R56" i="2"/>
  <c r="R55" i="2"/>
  <c r="R53" i="2"/>
  <c r="R52" i="2"/>
  <c r="R51" i="2"/>
  <c r="R50" i="2"/>
  <c r="R49" i="2"/>
  <c r="R47" i="2"/>
  <c r="R46" i="2"/>
  <c r="R44" i="2"/>
  <c r="R45" i="2"/>
  <c r="O61" i="2"/>
  <c r="O60" i="2"/>
  <c r="O59" i="2"/>
  <c r="O58" i="2"/>
  <c r="O57" i="2"/>
  <c r="O56" i="2"/>
  <c r="O55" i="2"/>
  <c r="O53" i="2"/>
  <c r="O52" i="2"/>
  <c r="O51" i="2"/>
  <c r="O50" i="2"/>
  <c r="O49" i="2"/>
  <c r="O47" i="2"/>
  <c r="O46" i="2"/>
  <c r="O44" i="2"/>
  <c r="O45" i="2"/>
  <c r="X74" i="2"/>
  <c r="X73" i="2"/>
  <c r="X72" i="2"/>
  <c r="X71" i="2"/>
  <c r="X70" i="2"/>
  <c r="X69" i="2"/>
  <c r="X68" i="2"/>
  <c r="X67" i="2"/>
  <c r="X66" i="2"/>
  <c r="X64" i="2"/>
  <c r="X65" i="2"/>
  <c r="R74" i="2"/>
  <c r="R73" i="2"/>
  <c r="R72" i="2"/>
  <c r="R71" i="2"/>
  <c r="R70" i="2"/>
  <c r="R69" i="2"/>
  <c r="R68" i="2"/>
  <c r="R66" i="2"/>
  <c r="R65" i="2"/>
  <c r="R64" i="2"/>
  <c r="R67" i="2"/>
  <c r="O74" i="2"/>
  <c r="O73" i="2"/>
  <c r="O72" i="2"/>
  <c r="O71" i="2"/>
  <c r="O70" i="2"/>
  <c r="O69" i="2"/>
  <c r="O68" i="2"/>
  <c r="O67" i="2"/>
  <c r="O65" i="2"/>
  <c r="O64" i="2"/>
  <c r="O66" i="2"/>
  <c r="L56" i="2"/>
  <c r="L45" i="2"/>
  <c r="L73" i="2"/>
  <c r="L64" i="2"/>
  <c r="L74" i="2"/>
  <c r="L72" i="2"/>
  <c r="L71" i="2"/>
  <c r="L70" i="2"/>
  <c r="L69" i="2"/>
  <c r="L68" i="2"/>
  <c r="L66" i="2"/>
  <c r="L65" i="2"/>
  <c r="L61" i="2"/>
  <c r="L44" i="2"/>
  <c r="L60" i="2"/>
  <c r="L59" i="2"/>
  <c r="L58" i="2"/>
  <c r="L57" i="2"/>
  <c r="L55" i="2"/>
  <c r="L54" i="2"/>
  <c r="L53" i="2"/>
  <c r="L52" i="2"/>
  <c r="L51" i="2"/>
  <c r="L50" i="2"/>
  <c r="L49" i="2"/>
  <c r="L47" i="2"/>
  <c r="L46" i="2"/>
  <c r="U26" i="2"/>
  <c r="U42" i="2"/>
  <c r="U41" i="2"/>
  <c r="U40" i="2"/>
  <c r="U39" i="2"/>
  <c r="U37" i="2"/>
  <c r="U36" i="2"/>
  <c r="U35" i="2"/>
  <c r="U34" i="2"/>
  <c r="U33" i="2"/>
  <c r="U32" i="2"/>
  <c r="U31" i="2"/>
  <c r="U30" i="2"/>
  <c r="U29" i="2"/>
  <c r="U27" i="2"/>
  <c r="U25" i="2"/>
  <c r="U28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7" i="2"/>
  <c r="R26" i="2"/>
  <c r="R25" i="2"/>
  <c r="R28" i="2"/>
  <c r="O42" i="2"/>
  <c r="O41" i="2"/>
  <c r="O40" i="2"/>
  <c r="O39" i="2"/>
  <c r="O38" i="2"/>
  <c r="O37" i="2"/>
  <c r="O36" i="2"/>
  <c r="O35" i="2"/>
  <c r="O34" i="2"/>
  <c r="O33" i="2"/>
  <c r="O32" i="2"/>
  <c r="O31" i="2"/>
  <c r="O29" i="2"/>
  <c r="O28" i="2"/>
  <c r="O27" i="2"/>
  <c r="O26" i="2"/>
  <c r="O25" i="2"/>
  <c r="O30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5" i="2"/>
  <c r="L26" i="2"/>
  <c r="U23" i="2"/>
  <c r="U22" i="2"/>
  <c r="U21" i="2"/>
  <c r="U20" i="2"/>
  <c r="U19" i="2"/>
  <c r="U18" i="2"/>
  <c r="U16" i="2"/>
  <c r="U15" i="2"/>
  <c r="U13" i="2"/>
  <c r="U12" i="2"/>
  <c r="U14" i="2"/>
  <c r="R23" i="2"/>
  <c r="R22" i="2"/>
  <c r="R21" i="2"/>
  <c r="R20" i="2"/>
  <c r="R19" i="2"/>
  <c r="R18" i="2"/>
  <c r="R16" i="2"/>
  <c r="R14" i="2"/>
  <c r="R13" i="2"/>
  <c r="R12" i="2"/>
  <c r="R15" i="2"/>
  <c r="O23" i="2"/>
  <c r="O22" i="2"/>
  <c r="O21" i="2"/>
  <c r="O20" i="2"/>
  <c r="O19" i="2"/>
  <c r="O16" i="2"/>
  <c r="O15" i="2"/>
  <c r="O14" i="2"/>
  <c r="O13" i="2"/>
  <c r="O12" i="2"/>
  <c r="O18" i="2"/>
  <c r="L23" i="2"/>
  <c r="L22" i="2"/>
  <c r="L21" i="2"/>
  <c r="L20" i="2"/>
  <c r="L19" i="2"/>
  <c r="L18" i="2"/>
  <c r="L16" i="2"/>
  <c r="L15" i="2"/>
  <c r="L13" i="2"/>
  <c r="L12" i="2"/>
  <c r="Q87" i="2"/>
  <c r="Q54" i="2"/>
  <c r="Q17" i="2"/>
  <c r="Q91" i="2"/>
  <c r="AD77" i="2" l="1"/>
  <c r="AE77" i="2" s="1"/>
  <c r="E77" i="2" s="1"/>
  <c r="AC77" i="2"/>
  <c r="W77" i="2"/>
  <c r="T77" i="2"/>
  <c r="K77" i="2"/>
  <c r="H77" i="2"/>
  <c r="AB77" i="2" l="1"/>
  <c r="Q77" i="2" s="1"/>
  <c r="N77" i="2" l="1"/>
  <c r="Y77" i="2" s="1"/>
  <c r="AD85" i="2"/>
  <c r="AC85" i="2"/>
  <c r="W85" i="2"/>
  <c r="T85" i="2"/>
  <c r="K85" i="2"/>
  <c r="H85" i="2"/>
  <c r="AE85" i="2" l="1"/>
  <c r="E85" i="2" s="1"/>
  <c r="AB85" i="2" s="1"/>
  <c r="N85" i="2" s="1"/>
  <c r="AD115" i="2"/>
  <c r="AC115" i="2"/>
  <c r="T115" i="2"/>
  <c r="K115" i="2"/>
  <c r="H115" i="2"/>
  <c r="AD62" i="2"/>
  <c r="AC62" i="2"/>
  <c r="T62" i="2"/>
  <c r="H62" i="2"/>
  <c r="AD128" i="2"/>
  <c r="AC128" i="2"/>
  <c r="T128" i="2"/>
  <c r="K128" i="2"/>
  <c r="H128" i="2"/>
  <c r="AD96" i="2"/>
  <c r="AC96" i="2"/>
  <c r="W96" i="2"/>
  <c r="T96" i="2"/>
  <c r="K96" i="2"/>
  <c r="H96" i="2"/>
  <c r="AD71" i="2"/>
  <c r="AC71" i="2"/>
  <c r="T71" i="2"/>
  <c r="H71" i="2"/>
  <c r="AD107" i="2"/>
  <c r="AC107" i="2"/>
  <c r="T107" i="2"/>
  <c r="K107" i="2"/>
  <c r="H107" i="2"/>
  <c r="AD105" i="2"/>
  <c r="AC105" i="2"/>
  <c r="T105" i="2"/>
  <c r="K105" i="2"/>
  <c r="H105" i="2"/>
  <c r="AD130" i="2"/>
  <c r="AC130" i="2"/>
  <c r="T130" i="2"/>
  <c r="K130" i="2"/>
  <c r="H130" i="2"/>
  <c r="AD98" i="2"/>
  <c r="AC98" i="2"/>
  <c r="W98" i="2"/>
  <c r="T98" i="2"/>
  <c r="K98" i="2"/>
  <c r="H98" i="2"/>
  <c r="AD55" i="2"/>
  <c r="AC55" i="2"/>
  <c r="T55" i="2"/>
  <c r="H55" i="2"/>
  <c r="AD86" i="2"/>
  <c r="AC86" i="2"/>
  <c r="W86" i="2"/>
  <c r="T86" i="2"/>
  <c r="K86" i="2"/>
  <c r="H86" i="2"/>
  <c r="AD95" i="2"/>
  <c r="AC95" i="2"/>
  <c r="W95" i="2"/>
  <c r="T95" i="2"/>
  <c r="K95" i="2"/>
  <c r="H95" i="2"/>
  <c r="AD29" i="2"/>
  <c r="AC29" i="2"/>
  <c r="W29" i="2"/>
  <c r="T29" i="2"/>
  <c r="H29" i="2"/>
  <c r="AD119" i="2"/>
  <c r="AC119" i="2"/>
  <c r="T119" i="2"/>
  <c r="K119" i="2"/>
  <c r="H119" i="2"/>
  <c r="AD58" i="2"/>
  <c r="AC58" i="2"/>
  <c r="T58" i="2"/>
  <c r="H58" i="2"/>
  <c r="AD70" i="2"/>
  <c r="AC70" i="2"/>
  <c r="T70" i="2"/>
  <c r="H70" i="2"/>
  <c r="AD126" i="2"/>
  <c r="AC126" i="2"/>
  <c r="T126" i="2"/>
  <c r="K126" i="2"/>
  <c r="H126" i="2"/>
  <c r="AD68" i="2"/>
  <c r="AC68" i="2"/>
  <c r="T68" i="2"/>
  <c r="H68" i="2"/>
  <c r="AD19" i="2"/>
  <c r="AC19" i="2"/>
  <c r="W19" i="2"/>
  <c r="T19" i="2"/>
  <c r="H19" i="2"/>
  <c r="AD49" i="2"/>
  <c r="AC49" i="2"/>
  <c r="T49" i="2"/>
  <c r="H49" i="2"/>
  <c r="AD78" i="2"/>
  <c r="AC78" i="2"/>
  <c r="W78" i="2"/>
  <c r="T78" i="2"/>
  <c r="K78" i="2"/>
  <c r="H78" i="2"/>
  <c r="AD106" i="2"/>
  <c r="AC106" i="2"/>
  <c r="T106" i="2"/>
  <c r="K106" i="2"/>
  <c r="H106" i="2"/>
  <c r="AD16" i="2"/>
  <c r="AC16" i="2"/>
  <c r="W16" i="2"/>
  <c r="T16" i="2"/>
  <c r="H16" i="2"/>
  <c r="AD124" i="2"/>
  <c r="AC124" i="2"/>
  <c r="T124" i="2"/>
  <c r="K124" i="2"/>
  <c r="H124" i="2"/>
  <c r="AD110" i="2"/>
  <c r="AC110" i="2"/>
  <c r="T110" i="2"/>
  <c r="K110" i="2"/>
  <c r="H110" i="2"/>
  <c r="AD26" i="2"/>
  <c r="AC26" i="2"/>
  <c r="W26" i="2"/>
  <c r="T26" i="2"/>
  <c r="H26" i="2"/>
  <c r="AD97" i="2"/>
  <c r="AC97" i="2"/>
  <c r="W97" i="2"/>
  <c r="T97" i="2"/>
  <c r="K97" i="2"/>
  <c r="H97" i="2"/>
  <c r="AD111" i="2"/>
  <c r="AC111" i="2"/>
  <c r="T111" i="2"/>
  <c r="K111" i="2"/>
  <c r="H111" i="2"/>
  <c r="AD64" i="2"/>
  <c r="AC64" i="2"/>
  <c r="T64" i="2"/>
  <c r="H64" i="2"/>
  <c r="AD72" i="2"/>
  <c r="AC72" i="2"/>
  <c r="T72" i="2"/>
  <c r="H72" i="2"/>
  <c r="AD28" i="2"/>
  <c r="AC28" i="2"/>
  <c r="W28" i="2"/>
  <c r="T28" i="2"/>
  <c r="H28" i="2"/>
  <c r="AD135" i="2"/>
  <c r="AC135" i="2"/>
  <c r="T135" i="2"/>
  <c r="K135" i="2"/>
  <c r="H135" i="2"/>
  <c r="AD101" i="2"/>
  <c r="AC101" i="2"/>
  <c r="W101" i="2"/>
  <c r="T101" i="2"/>
  <c r="K101" i="2"/>
  <c r="H101" i="2"/>
  <c r="AD39" i="2"/>
  <c r="AC39" i="2"/>
  <c r="W39" i="2"/>
  <c r="T39" i="2"/>
  <c r="H39" i="2"/>
  <c r="AE58" i="2" l="1"/>
  <c r="E58" i="2" s="1"/>
  <c r="AB58" i="2" s="1"/>
  <c r="K58" i="2" s="1"/>
  <c r="Q85" i="2"/>
  <c r="Y85" i="2" s="1"/>
  <c r="AE29" i="2"/>
  <c r="E29" i="2" s="1"/>
  <c r="AB29" i="2" s="1"/>
  <c r="K29" i="2" s="1"/>
  <c r="AE70" i="2"/>
  <c r="E70" i="2" s="1"/>
  <c r="AB70" i="2" s="1"/>
  <c r="AE95" i="2"/>
  <c r="E95" i="2" s="1"/>
  <c r="AB95" i="2" s="1"/>
  <c r="AE86" i="2"/>
  <c r="E86" i="2" s="1"/>
  <c r="AB86" i="2" s="1"/>
  <c r="AE55" i="2"/>
  <c r="E55" i="2" s="1"/>
  <c r="AB55" i="2" s="1"/>
  <c r="AE98" i="2"/>
  <c r="E98" i="2" s="1"/>
  <c r="AB98" i="2" s="1"/>
  <c r="AE130" i="2"/>
  <c r="E130" i="2" s="1"/>
  <c r="AB130" i="2" s="1"/>
  <c r="W130" i="2" s="1"/>
  <c r="AE105" i="2"/>
  <c r="E105" i="2" s="1"/>
  <c r="AB105" i="2" s="1"/>
  <c r="W105" i="2" s="1"/>
  <c r="AE107" i="2"/>
  <c r="E107" i="2" s="1"/>
  <c r="AB107" i="2" s="1"/>
  <c r="W107" i="2" s="1"/>
  <c r="AE71" i="2"/>
  <c r="E71" i="2" s="1"/>
  <c r="AB71" i="2" s="1"/>
  <c r="AE96" i="2"/>
  <c r="E96" i="2" s="1"/>
  <c r="AB96" i="2" s="1"/>
  <c r="AE128" i="2"/>
  <c r="E128" i="2" s="1"/>
  <c r="AB128" i="2" s="1"/>
  <c r="W128" i="2" s="1"/>
  <c r="AE62" i="2"/>
  <c r="E62" i="2" s="1"/>
  <c r="AB62" i="2" s="1"/>
  <c r="AE115" i="2"/>
  <c r="E115" i="2" s="1"/>
  <c r="AB115" i="2" s="1"/>
  <c r="W115" i="2" s="1"/>
  <c r="AE119" i="2"/>
  <c r="E119" i="2" s="1"/>
  <c r="AB119" i="2" s="1"/>
  <c r="W119" i="2" s="1"/>
  <c r="AE39" i="2"/>
  <c r="E39" i="2" s="1"/>
  <c r="AB39" i="2" s="1"/>
  <c r="Q39" i="2" s="1"/>
  <c r="AE111" i="2"/>
  <c r="E111" i="2" s="1"/>
  <c r="AB111" i="2" s="1"/>
  <c r="W111" i="2" s="1"/>
  <c r="AE26" i="2"/>
  <c r="E26" i="2" s="1"/>
  <c r="AB26" i="2" s="1"/>
  <c r="Q26" i="2" s="1"/>
  <c r="AE110" i="2"/>
  <c r="E110" i="2" s="1"/>
  <c r="AB110" i="2" s="1"/>
  <c r="W110" i="2" s="1"/>
  <c r="AE124" i="2"/>
  <c r="E124" i="2" s="1"/>
  <c r="AB124" i="2" s="1"/>
  <c r="W124" i="2" s="1"/>
  <c r="AE16" i="2"/>
  <c r="E16" i="2" s="1"/>
  <c r="AB16" i="2" s="1"/>
  <c r="Q16" i="2" s="1"/>
  <c r="AE106" i="2"/>
  <c r="E106" i="2" s="1"/>
  <c r="AB106" i="2" s="1"/>
  <c r="W106" i="2" s="1"/>
  <c r="AE78" i="2"/>
  <c r="E78" i="2" s="1"/>
  <c r="AB78" i="2" s="1"/>
  <c r="AE49" i="2"/>
  <c r="E49" i="2" s="1"/>
  <c r="AB49" i="2" s="1"/>
  <c r="AE68" i="2"/>
  <c r="E68" i="2" s="1"/>
  <c r="AB68" i="2" s="1"/>
  <c r="AE72" i="2"/>
  <c r="E72" i="2" s="1"/>
  <c r="AB72" i="2" s="1"/>
  <c r="AE126" i="2"/>
  <c r="E126" i="2" s="1"/>
  <c r="AB126" i="2" s="1"/>
  <c r="AE19" i="2"/>
  <c r="E19" i="2" s="1"/>
  <c r="AB19" i="2" s="1"/>
  <c r="Q19" i="2" s="1"/>
  <c r="AE64" i="2"/>
  <c r="E64" i="2" s="1"/>
  <c r="AB64" i="2" s="1"/>
  <c r="AE97" i="2"/>
  <c r="E97" i="2" s="1"/>
  <c r="AB97" i="2" s="1"/>
  <c r="AE135" i="2"/>
  <c r="E135" i="2" s="1"/>
  <c r="AB135" i="2" s="1"/>
  <c r="AE101" i="2"/>
  <c r="E101" i="2" s="1"/>
  <c r="AB101" i="2" s="1"/>
  <c r="Q101" i="2" s="1"/>
  <c r="AE28" i="2"/>
  <c r="E28" i="2" s="1"/>
  <c r="AB28" i="2" s="1"/>
  <c r="Q28" i="2" s="1"/>
  <c r="T129" i="2"/>
  <c r="T108" i="2"/>
  <c r="T48" i="2"/>
  <c r="T14" i="2"/>
  <c r="T25" i="2"/>
  <c r="T60" i="2"/>
  <c r="T74" i="2"/>
  <c r="T121" i="2"/>
  <c r="T69" i="2"/>
  <c r="T132" i="2"/>
  <c r="T118" i="2"/>
  <c r="T50" i="2"/>
  <c r="T31" i="2"/>
  <c r="T20" i="2"/>
  <c r="T82" i="2"/>
  <c r="T100" i="2"/>
  <c r="T109" i="2"/>
  <c r="T52" i="2"/>
  <c r="T35" i="2"/>
  <c r="T38" i="2"/>
  <c r="T54" i="2"/>
  <c r="T45" i="2"/>
  <c r="T104" i="2"/>
  <c r="T33" i="2"/>
  <c r="T41" i="2"/>
  <c r="T83" i="2"/>
  <c r="T42" i="2"/>
  <c r="T102" i="2"/>
  <c r="T91" i="2"/>
  <c r="T27" i="2"/>
  <c r="T114" i="2"/>
  <c r="T59" i="2"/>
  <c r="T44" i="2"/>
  <c r="T116" i="2"/>
  <c r="T36" i="2"/>
  <c r="T94" i="2"/>
  <c r="T13" i="2"/>
  <c r="T88" i="2"/>
  <c r="T51" i="2"/>
  <c r="T37" i="2"/>
  <c r="T131" i="2"/>
  <c r="T65" i="2"/>
  <c r="T122" i="2"/>
  <c r="T112" i="2"/>
  <c r="T53" i="2"/>
  <c r="T99" i="2"/>
  <c r="T15" i="2"/>
  <c r="T79" i="2"/>
  <c r="T66" i="2"/>
  <c r="T57" i="2"/>
  <c r="T34" i="2"/>
  <c r="T133" i="2"/>
  <c r="T12" i="2"/>
  <c r="T89" i="2"/>
  <c r="T134" i="2"/>
  <c r="T61" i="2"/>
  <c r="T46" i="2"/>
  <c r="T30" i="2"/>
  <c r="T18" i="2"/>
  <c r="T21" i="2"/>
  <c r="T23" i="2"/>
  <c r="T67" i="2"/>
  <c r="T123" i="2"/>
  <c r="T47" i="2"/>
  <c r="T113" i="2"/>
  <c r="T32" i="2"/>
  <c r="T80" i="2"/>
  <c r="T127" i="2"/>
  <c r="T92" i="2"/>
  <c r="T17" i="2"/>
  <c r="T87" i="2"/>
  <c r="T81" i="2"/>
  <c r="T125" i="2"/>
  <c r="T73" i="2"/>
  <c r="T117" i="2"/>
  <c r="T56" i="2"/>
  <c r="T93" i="2"/>
  <c r="T40" i="2"/>
  <c r="T84" i="2"/>
  <c r="T22" i="2"/>
  <c r="Q62" i="2" l="1"/>
  <c r="W62" i="2"/>
  <c r="K62" i="2"/>
  <c r="N62" i="2"/>
  <c r="N58" i="2"/>
  <c r="W58" i="2"/>
  <c r="Q58" i="2"/>
  <c r="Q29" i="2"/>
  <c r="N29" i="2"/>
  <c r="N128" i="2"/>
  <c r="Q128" i="2"/>
  <c r="N107" i="2"/>
  <c r="Q107" i="2"/>
  <c r="N119" i="2"/>
  <c r="Q119" i="2"/>
  <c r="N96" i="2"/>
  <c r="Q96" i="2"/>
  <c r="N105" i="2"/>
  <c r="Q105" i="2"/>
  <c r="N115" i="2"/>
  <c r="Q115" i="2"/>
  <c r="N97" i="2"/>
  <c r="Q97" i="2"/>
  <c r="Q55" i="2"/>
  <c r="W55" i="2"/>
  <c r="K55" i="2"/>
  <c r="N55" i="2"/>
  <c r="Q71" i="2"/>
  <c r="W71" i="2"/>
  <c r="K71" i="2"/>
  <c r="N71" i="2"/>
  <c r="N111" i="2"/>
  <c r="Q111" i="2"/>
  <c r="N110" i="2"/>
  <c r="Q110" i="2"/>
  <c r="N130" i="2"/>
  <c r="Q130" i="2"/>
  <c r="N98" i="2"/>
  <c r="Q98" i="2"/>
  <c r="N95" i="2"/>
  <c r="Q95" i="2"/>
  <c r="K16" i="2"/>
  <c r="N16" i="2"/>
  <c r="K28" i="2"/>
  <c r="N28" i="2"/>
  <c r="N124" i="2"/>
  <c r="Q124" i="2"/>
  <c r="N86" i="2"/>
  <c r="Q86" i="2"/>
  <c r="K26" i="2"/>
  <c r="N26" i="2"/>
  <c r="Q64" i="2"/>
  <c r="W64" i="2"/>
  <c r="K64" i="2"/>
  <c r="N64" i="2"/>
  <c r="K19" i="2"/>
  <c r="N19" i="2"/>
  <c r="N106" i="2"/>
  <c r="Q106" i="2"/>
  <c r="Q72" i="2"/>
  <c r="W72" i="2"/>
  <c r="K72" i="2"/>
  <c r="N72" i="2"/>
  <c r="K39" i="2"/>
  <c r="N39" i="2"/>
  <c r="Q68" i="2"/>
  <c r="W68" i="2"/>
  <c r="K68" i="2"/>
  <c r="N68" i="2"/>
  <c r="N78" i="2"/>
  <c r="Q78" i="2"/>
  <c r="Q49" i="2"/>
  <c r="W49" i="2"/>
  <c r="K49" i="2"/>
  <c r="N49" i="2"/>
  <c r="W135" i="2"/>
  <c r="Q135" i="2"/>
  <c r="K70" i="2"/>
  <c r="Q70" i="2"/>
  <c r="W126" i="2"/>
  <c r="Q126" i="2"/>
  <c r="N70" i="2"/>
  <c r="W70" i="2"/>
  <c r="N101" i="2"/>
  <c r="Y101" i="2" s="1"/>
  <c r="N135" i="2"/>
  <c r="N126" i="2"/>
  <c r="K129" i="2"/>
  <c r="K108" i="2"/>
  <c r="K121" i="2"/>
  <c r="K132" i="2"/>
  <c r="K118" i="2"/>
  <c r="K20" i="2"/>
  <c r="K82" i="2"/>
  <c r="K100" i="2"/>
  <c r="K109" i="2"/>
  <c r="K104" i="2"/>
  <c r="K83" i="2"/>
  <c r="K102" i="2"/>
  <c r="K91" i="2"/>
  <c r="K114" i="2"/>
  <c r="K116" i="2"/>
  <c r="K94" i="2"/>
  <c r="K88" i="2"/>
  <c r="K131" i="2"/>
  <c r="K122" i="2"/>
  <c r="K112" i="2"/>
  <c r="K99" i="2"/>
  <c r="K79" i="2"/>
  <c r="K133" i="2"/>
  <c r="K89" i="2"/>
  <c r="K134" i="2"/>
  <c r="K123" i="2"/>
  <c r="K113" i="2"/>
  <c r="K80" i="2"/>
  <c r="K127" i="2"/>
  <c r="K92" i="2"/>
  <c r="K17" i="2"/>
  <c r="K87" i="2"/>
  <c r="K81" i="2"/>
  <c r="K125" i="2"/>
  <c r="K117" i="2"/>
  <c r="K93" i="2"/>
  <c r="K84" i="2"/>
  <c r="H129" i="2"/>
  <c r="H108" i="2"/>
  <c r="H48" i="2"/>
  <c r="H14" i="2"/>
  <c r="H25" i="2"/>
  <c r="H60" i="2"/>
  <c r="H74" i="2"/>
  <c r="H121" i="2"/>
  <c r="H69" i="2"/>
  <c r="H132" i="2"/>
  <c r="H118" i="2"/>
  <c r="H50" i="2"/>
  <c r="H31" i="2"/>
  <c r="H20" i="2"/>
  <c r="H82" i="2"/>
  <c r="H100" i="2"/>
  <c r="H109" i="2"/>
  <c r="H52" i="2"/>
  <c r="H35" i="2"/>
  <c r="H38" i="2"/>
  <c r="H54" i="2"/>
  <c r="H45" i="2"/>
  <c r="H104" i="2"/>
  <c r="H33" i="2"/>
  <c r="H41" i="2"/>
  <c r="H83" i="2"/>
  <c r="H42" i="2"/>
  <c r="H102" i="2"/>
  <c r="H91" i="2"/>
  <c r="H27" i="2"/>
  <c r="H114" i="2"/>
  <c r="H59" i="2"/>
  <c r="H44" i="2"/>
  <c r="H116" i="2"/>
  <c r="H36" i="2"/>
  <c r="H94" i="2"/>
  <c r="H13" i="2"/>
  <c r="H88" i="2"/>
  <c r="H51" i="2"/>
  <c r="H37" i="2"/>
  <c r="H131" i="2"/>
  <c r="H65" i="2"/>
  <c r="H122" i="2"/>
  <c r="H112" i="2"/>
  <c r="H53" i="2"/>
  <c r="H99" i="2"/>
  <c r="H15" i="2"/>
  <c r="H79" i="2"/>
  <c r="H66" i="2"/>
  <c r="H57" i="2"/>
  <c r="H34" i="2"/>
  <c r="H133" i="2"/>
  <c r="H12" i="2"/>
  <c r="H89" i="2"/>
  <c r="H134" i="2"/>
  <c r="H61" i="2"/>
  <c r="H46" i="2"/>
  <c r="H30" i="2"/>
  <c r="H18" i="2"/>
  <c r="H21" i="2"/>
  <c r="H23" i="2"/>
  <c r="H67" i="2"/>
  <c r="H123" i="2"/>
  <c r="H47" i="2"/>
  <c r="H113" i="2"/>
  <c r="H32" i="2"/>
  <c r="H80" i="2"/>
  <c r="H127" i="2"/>
  <c r="H92" i="2"/>
  <c r="H17" i="2"/>
  <c r="H87" i="2"/>
  <c r="H81" i="2"/>
  <c r="H125" i="2"/>
  <c r="H73" i="2"/>
  <c r="H117" i="2"/>
  <c r="H56" i="2"/>
  <c r="H93" i="2"/>
  <c r="H40" i="2"/>
  <c r="H22" i="2"/>
  <c r="H84" i="2"/>
  <c r="N54" i="2"/>
  <c r="N91" i="2"/>
  <c r="N17" i="2"/>
  <c r="N87" i="2"/>
  <c r="Y62" i="2" l="1"/>
  <c r="Y98" i="2"/>
  <c r="Y95" i="2"/>
  <c r="Y96" i="2"/>
  <c r="Y97" i="2"/>
  <c r="Y124" i="2"/>
  <c r="Y111" i="2"/>
  <c r="Y126" i="2"/>
  <c r="Y119" i="2"/>
  <c r="Y135" i="2"/>
  <c r="Y130" i="2"/>
  <c r="Y115" i="2"/>
  <c r="Y128" i="2"/>
  <c r="Y107" i="2"/>
  <c r="Y106" i="2"/>
  <c r="Y110" i="2"/>
  <c r="Y105" i="2"/>
  <c r="Y78" i="2"/>
  <c r="Y86" i="2"/>
  <c r="Y70" i="2"/>
  <c r="Y68" i="2"/>
  <c r="Y72" i="2"/>
  <c r="Y64" i="2"/>
  <c r="Y71" i="2"/>
  <c r="Y58" i="2"/>
  <c r="Y55" i="2"/>
  <c r="Y49" i="2"/>
  <c r="Y39" i="2"/>
  <c r="Y26" i="2"/>
  <c r="Y29" i="2"/>
  <c r="Y28" i="2"/>
  <c r="Y19" i="2"/>
  <c r="Y16" i="2"/>
  <c r="W48" i="2"/>
  <c r="W14" i="2"/>
  <c r="W25" i="2"/>
  <c r="W31" i="2"/>
  <c r="W20" i="2"/>
  <c r="W82" i="2"/>
  <c r="W100" i="2"/>
  <c r="W35" i="2"/>
  <c r="W38" i="2"/>
  <c r="W33" i="2"/>
  <c r="W41" i="2"/>
  <c r="W83" i="2"/>
  <c r="W42" i="2"/>
  <c r="W102" i="2"/>
  <c r="W91" i="2"/>
  <c r="W27" i="2"/>
  <c r="W36" i="2"/>
  <c r="W13" i="2"/>
  <c r="W88" i="2"/>
  <c r="W37" i="2"/>
  <c r="W99" i="2"/>
  <c r="W15" i="2"/>
  <c r="W79" i="2"/>
  <c r="W34" i="2"/>
  <c r="W12" i="2"/>
  <c r="W89" i="2"/>
  <c r="W30" i="2"/>
  <c r="W18" i="2"/>
  <c r="W21" i="2"/>
  <c r="W23" i="2"/>
  <c r="W32" i="2"/>
  <c r="W80" i="2"/>
  <c r="W92" i="2"/>
  <c r="W17" i="2"/>
  <c r="W87" i="2"/>
  <c r="W81" i="2"/>
  <c r="W93" i="2"/>
  <c r="AD129" i="2" l="1"/>
  <c r="AC129" i="2"/>
  <c r="AD108" i="2"/>
  <c r="AC108" i="2"/>
  <c r="AD48" i="2"/>
  <c r="AC48" i="2"/>
  <c r="AD14" i="2"/>
  <c r="AC14" i="2"/>
  <c r="AD25" i="2"/>
  <c r="AC25" i="2"/>
  <c r="AD60" i="2"/>
  <c r="AC60" i="2"/>
  <c r="AD74" i="2"/>
  <c r="AC74" i="2"/>
  <c r="AD121" i="2"/>
  <c r="AC121" i="2"/>
  <c r="AD69" i="2"/>
  <c r="AC69" i="2"/>
  <c r="AD132" i="2"/>
  <c r="AC132" i="2"/>
  <c r="AD118" i="2"/>
  <c r="AC118" i="2"/>
  <c r="AD50" i="2"/>
  <c r="AC50" i="2"/>
  <c r="AD31" i="2"/>
  <c r="AC31" i="2"/>
  <c r="AD20" i="2"/>
  <c r="AC20" i="2"/>
  <c r="AD82" i="2"/>
  <c r="AC82" i="2"/>
  <c r="AD100" i="2"/>
  <c r="AC100" i="2"/>
  <c r="AD109" i="2"/>
  <c r="AC109" i="2"/>
  <c r="AD52" i="2"/>
  <c r="AC52" i="2"/>
  <c r="AD35" i="2"/>
  <c r="AC35" i="2"/>
  <c r="AD38" i="2"/>
  <c r="AC38" i="2"/>
  <c r="AD54" i="2"/>
  <c r="AC54" i="2"/>
  <c r="AD45" i="2"/>
  <c r="AC45" i="2"/>
  <c r="AD104" i="2"/>
  <c r="AC104" i="2"/>
  <c r="AD33" i="2"/>
  <c r="AC33" i="2"/>
  <c r="AD41" i="2"/>
  <c r="AC41" i="2"/>
  <c r="AD83" i="2"/>
  <c r="AC83" i="2"/>
  <c r="AD42" i="2"/>
  <c r="AC42" i="2"/>
  <c r="AD102" i="2"/>
  <c r="AC102" i="2"/>
  <c r="AD91" i="2"/>
  <c r="AC91" i="2"/>
  <c r="AD27" i="2"/>
  <c r="AC27" i="2"/>
  <c r="AD114" i="2"/>
  <c r="AC114" i="2"/>
  <c r="AD59" i="2"/>
  <c r="AC59" i="2"/>
  <c r="AD44" i="2"/>
  <c r="AC44" i="2"/>
  <c r="AD116" i="2"/>
  <c r="AC116" i="2"/>
  <c r="AD36" i="2"/>
  <c r="AC36" i="2"/>
  <c r="AD94" i="2"/>
  <c r="AC94" i="2"/>
  <c r="AD13" i="2"/>
  <c r="AC13" i="2"/>
  <c r="AD88" i="2"/>
  <c r="AC88" i="2"/>
  <c r="AD51" i="2"/>
  <c r="AC51" i="2"/>
  <c r="AD37" i="2"/>
  <c r="AC37" i="2"/>
  <c r="AD131" i="2"/>
  <c r="AC131" i="2"/>
  <c r="AD65" i="2"/>
  <c r="AC65" i="2"/>
  <c r="AD122" i="2"/>
  <c r="AC122" i="2"/>
  <c r="AD112" i="2"/>
  <c r="AC112" i="2"/>
  <c r="AD53" i="2"/>
  <c r="AC53" i="2"/>
  <c r="AD99" i="2"/>
  <c r="AC99" i="2"/>
  <c r="AD15" i="2"/>
  <c r="AC15" i="2"/>
  <c r="AD79" i="2"/>
  <c r="AC79" i="2"/>
  <c r="AD66" i="2"/>
  <c r="AC66" i="2"/>
  <c r="AD57" i="2"/>
  <c r="AC57" i="2"/>
  <c r="AD34" i="2"/>
  <c r="AC34" i="2"/>
  <c r="AD133" i="2"/>
  <c r="AC133" i="2"/>
  <c r="AD12" i="2"/>
  <c r="AC12" i="2"/>
  <c r="AD89" i="2"/>
  <c r="AC89" i="2"/>
  <c r="AD134" i="2"/>
  <c r="AC134" i="2"/>
  <c r="AD61" i="2"/>
  <c r="AC61" i="2"/>
  <c r="AD46" i="2"/>
  <c r="AC46" i="2"/>
  <c r="AD30" i="2"/>
  <c r="AC30" i="2"/>
  <c r="AD18" i="2"/>
  <c r="AC18" i="2"/>
  <c r="AD21" i="2"/>
  <c r="AC21" i="2"/>
  <c r="AD23" i="2"/>
  <c r="AC23" i="2"/>
  <c r="AD67" i="2"/>
  <c r="AC67" i="2"/>
  <c r="AD123" i="2"/>
  <c r="AC123" i="2"/>
  <c r="AD47" i="2"/>
  <c r="AC47" i="2"/>
  <c r="AD113" i="2"/>
  <c r="AC113" i="2"/>
  <c r="AD32" i="2"/>
  <c r="AC32" i="2"/>
  <c r="AD80" i="2"/>
  <c r="AC80" i="2"/>
  <c r="AD127" i="2"/>
  <c r="AC127" i="2"/>
  <c r="AD92" i="2"/>
  <c r="AC92" i="2"/>
  <c r="AD17" i="2"/>
  <c r="AC17" i="2"/>
  <c r="AD87" i="2"/>
  <c r="AC87" i="2"/>
  <c r="AD81" i="2"/>
  <c r="AC81" i="2"/>
  <c r="AD125" i="2"/>
  <c r="AC125" i="2"/>
  <c r="AD73" i="2"/>
  <c r="AC73" i="2"/>
  <c r="AD117" i="2"/>
  <c r="AC117" i="2"/>
  <c r="AD56" i="2"/>
  <c r="AC56" i="2"/>
  <c r="AD93" i="2"/>
  <c r="AC93" i="2"/>
  <c r="AD40" i="2"/>
  <c r="AC40" i="2"/>
  <c r="AD84" i="2"/>
  <c r="AC84" i="2"/>
  <c r="AC22" i="2"/>
  <c r="AD22" i="2"/>
  <c r="AE22" i="2" l="1"/>
  <c r="E22" i="2" s="1"/>
  <c r="AB22" i="2" s="1"/>
  <c r="Q22" i="2" s="1"/>
  <c r="W22" i="2"/>
  <c r="AE69" i="2"/>
  <c r="E69" i="2" s="1"/>
  <c r="AB69" i="2" s="1"/>
  <c r="AE84" i="2"/>
  <c r="E84" i="2" s="1"/>
  <c r="AB84" i="2" s="1"/>
  <c r="Q84" i="2" s="1"/>
  <c r="AE40" i="2"/>
  <c r="E40" i="2" s="1"/>
  <c r="AB40" i="2" s="1"/>
  <c r="AE93" i="2"/>
  <c r="E93" i="2" s="1"/>
  <c r="AB93" i="2" s="1"/>
  <c r="AE56" i="2"/>
  <c r="E56" i="2" s="1"/>
  <c r="AB56" i="2" s="1"/>
  <c r="AE117" i="2"/>
  <c r="E117" i="2" s="1"/>
  <c r="AB117" i="2" s="1"/>
  <c r="AE73" i="2"/>
  <c r="E73" i="2" s="1"/>
  <c r="AB73" i="2" s="1"/>
  <c r="AE125" i="2"/>
  <c r="E125" i="2" s="1"/>
  <c r="AB125" i="2" s="1"/>
  <c r="AE81" i="2"/>
  <c r="E81" i="2" s="1"/>
  <c r="AB81" i="2" s="1"/>
  <c r="AE87" i="2"/>
  <c r="E87" i="2" s="1"/>
  <c r="AB87" i="2" s="1"/>
  <c r="AE17" i="2"/>
  <c r="E17" i="2" s="1"/>
  <c r="AB17" i="2" s="1"/>
  <c r="AE92" i="2"/>
  <c r="E92" i="2" s="1"/>
  <c r="AB92" i="2" s="1"/>
  <c r="AE127" i="2"/>
  <c r="E127" i="2" s="1"/>
  <c r="AB127" i="2" s="1"/>
  <c r="AE80" i="2"/>
  <c r="E80" i="2" s="1"/>
  <c r="AB80" i="2" s="1"/>
  <c r="AE32" i="2"/>
  <c r="E32" i="2" s="1"/>
  <c r="AB32" i="2" s="1"/>
  <c r="Q32" i="2" s="1"/>
  <c r="AE113" i="2"/>
  <c r="E113" i="2" s="1"/>
  <c r="AB113" i="2" s="1"/>
  <c r="W113" i="2" s="1"/>
  <c r="AE47" i="2"/>
  <c r="E47" i="2" s="1"/>
  <c r="AB47" i="2" s="1"/>
  <c r="Q47" i="2" s="1"/>
  <c r="AE123" i="2"/>
  <c r="E123" i="2" s="1"/>
  <c r="AB123" i="2" s="1"/>
  <c r="W123" i="2" s="1"/>
  <c r="AE67" i="2"/>
  <c r="E67" i="2" s="1"/>
  <c r="AB67" i="2" s="1"/>
  <c r="AE23" i="2"/>
  <c r="E23" i="2" s="1"/>
  <c r="AB23" i="2" s="1"/>
  <c r="Q23" i="2" s="1"/>
  <c r="AE21" i="2"/>
  <c r="E21" i="2" s="1"/>
  <c r="AB21" i="2" s="1"/>
  <c r="Q21" i="2" s="1"/>
  <c r="AE18" i="2"/>
  <c r="E18" i="2" s="1"/>
  <c r="AB18" i="2" s="1"/>
  <c r="Q18" i="2" s="1"/>
  <c r="AE30" i="2"/>
  <c r="E30" i="2" s="1"/>
  <c r="AB30" i="2" s="1"/>
  <c r="Q30" i="2" s="1"/>
  <c r="AE46" i="2"/>
  <c r="E46" i="2" s="1"/>
  <c r="AB46" i="2" s="1"/>
  <c r="AE61" i="2"/>
  <c r="E61" i="2" s="1"/>
  <c r="AB61" i="2" s="1"/>
  <c r="Q61" i="2" s="1"/>
  <c r="AE134" i="2"/>
  <c r="E134" i="2" s="1"/>
  <c r="AB134" i="2" s="1"/>
  <c r="W134" i="2" s="1"/>
  <c r="AE89" i="2"/>
  <c r="E89" i="2" s="1"/>
  <c r="AB89" i="2" s="1"/>
  <c r="Q89" i="2" s="1"/>
  <c r="AE12" i="2"/>
  <c r="E12" i="2" s="1"/>
  <c r="AB12" i="2" s="1"/>
  <c r="Q12" i="2" s="1"/>
  <c r="AE133" i="2"/>
  <c r="E133" i="2" s="1"/>
  <c r="AB133" i="2" s="1"/>
  <c r="W133" i="2" s="1"/>
  <c r="AE34" i="2"/>
  <c r="E34" i="2" s="1"/>
  <c r="AB34" i="2" s="1"/>
  <c r="Q34" i="2" s="1"/>
  <c r="AE57" i="2"/>
  <c r="E57" i="2" s="1"/>
  <c r="AB57" i="2" s="1"/>
  <c r="Q57" i="2" s="1"/>
  <c r="AE66" i="2"/>
  <c r="E66" i="2" s="1"/>
  <c r="AB66" i="2" s="1"/>
  <c r="Q66" i="2" s="1"/>
  <c r="AE79" i="2"/>
  <c r="E79" i="2" s="1"/>
  <c r="AB79" i="2" s="1"/>
  <c r="AE15" i="2"/>
  <c r="E15" i="2" s="1"/>
  <c r="AB15" i="2" s="1"/>
  <c r="Q15" i="2" s="1"/>
  <c r="AE99" i="2"/>
  <c r="E99" i="2" s="1"/>
  <c r="AB99" i="2" s="1"/>
  <c r="AE53" i="2"/>
  <c r="E53" i="2" s="1"/>
  <c r="AB53" i="2" s="1"/>
  <c r="AE112" i="2"/>
  <c r="E112" i="2" s="1"/>
  <c r="AB112" i="2" s="1"/>
  <c r="W112" i="2" s="1"/>
  <c r="AE122" i="2"/>
  <c r="E122" i="2" s="1"/>
  <c r="AB122" i="2" s="1"/>
  <c r="W122" i="2" s="1"/>
  <c r="AE65" i="2"/>
  <c r="E65" i="2" s="1"/>
  <c r="AB65" i="2" s="1"/>
  <c r="AE131" i="2"/>
  <c r="E131" i="2" s="1"/>
  <c r="AB131" i="2" s="1"/>
  <c r="W131" i="2" s="1"/>
  <c r="AE37" i="2"/>
  <c r="E37" i="2" s="1"/>
  <c r="AB37" i="2" s="1"/>
  <c r="Q37" i="2" s="1"/>
  <c r="AE51" i="2"/>
  <c r="E51" i="2" s="1"/>
  <c r="AB51" i="2" s="1"/>
  <c r="Q51" i="2" s="1"/>
  <c r="AE88" i="2"/>
  <c r="E88" i="2" s="1"/>
  <c r="AB88" i="2" s="1"/>
  <c r="AE13" i="2"/>
  <c r="E13" i="2" s="1"/>
  <c r="AB13" i="2" s="1"/>
  <c r="Q13" i="2" s="1"/>
  <c r="AE94" i="2"/>
  <c r="E94" i="2" s="1"/>
  <c r="AB94" i="2" s="1"/>
  <c r="W94" i="2" s="1"/>
  <c r="AE36" i="2"/>
  <c r="E36" i="2" s="1"/>
  <c r="AB36" i="2" s="1"/>
  <c r="Q36" i="2" s="1"/>
  <c r="AE116" i="2"/>
  <c r="E116" i="2" s="1"/>
  <c r="AB116" i="2" s="1"/>
  <c r="AE44" i="2"/>
  <c r="E44" i="2" s="1"/>
  <c r="AB44" i="2" s="1"/>
  <c r="Q44" i="2" s="1"/>
  <c r="AE59" i="2"/>
  <c r="E59" i="2" s="1"/>
  <c r="AB59" i="2" s="1"/>
  <c r="AE114" i="2"/>
  <c r="E114" i="2" s="1"/>
  <c r="AB114" i="2" s="1"/>
  <c r="W114" i="2" s="1"/>
  <c r="AE27" i="2"/>
  <c r="E27" i="2" s="1"/>
  <c r="AB27" i="2" s="1"/>
  <c r="Q27" i="2" s="1"/>
  <c r="AE91" i="2"/>
  <c r="E91" i="2" s="1"/>
  <c r="AB91" i="2" s="1"/>
  <c r="AE102" i="2"/>
  <c r="E102" i="2" s="1"/>
  <c r="AB102" i="2" s="1"/>
  <c r="AE42" i="2"/>
  <c r="E42" i="2" s="1"/>
  <c r="AB42" i="2" s="1"/>
  <c r="Q42" i="2" s="1"/>
  <c r="AE83" i="2"/>
  <c r="E83" i="2" s="1"/>
  <c r="AB83" i="2" s="1"/>
  <c r="AE41" i="2"/>
  <c r="E41" i="2" s="1"/>
  <c r="AB41" i="2" s="1"/>
  <c r="Q41" i="2" s="1"/>
  <c r="AE33" i="2"/>
  <c r="E33" i="2" s="1"/>
  <c r="AB33" i="2" s="1"/>
  <c r="Q33" i="2" s="1"/>
  <c r="AE104" i="2"/>
  <c r="E104" i="2" s="1"/>
  <c r="AB104" i="2" s="1"/>
  <c r="AE45" i="2"/>
  <c r="E45" i="2" s="1"/>
  <c r="AB45" i="2" s="1"/>
  <c r="AE54" i="2"/>
  <c r="E54" i="2" s="1"/>
  <c r="AB54" i="2" s="1"/>
  <c r="AE38" i="2"/>
  <c r="E38" i="2" s="1"/>
  <c r="AB38" i="2" s="1"/>
  <c r="Q38" i="2" s="1"/>
  <c r="AE35" i="2"/>
  <c r="E35" i="2" s="1"/>
  <c r="AB35" i="2" s="1"/>
  <c r="Q35" i="2" s="1"/>
  <c r="AE52" i="2"/>
  <c r="E52" i="2" s="1"/>
  <c r="AB52" i="2" s="1"/>
  <c r="AE109" i="2"/>
  <c r="E109" i="2" s="1"/>
  <c r="AB109" i="2" s="1"/>
  <c r="W109" i="2" s="1"/>
  <c r="AE100" i="2"/>
  <c r="E100" i="2" s="1"/>
  <c r="AB100" i="2" s="1"/>
  <c r="AE82" i="2"/>
  <c r="E82" i="2" s="1"/>
  <c r="AB82" i="2" s="1"/>
  <c r="AE20" i="2"/>
  <c r="E20" i="2" s="1"/>
  <c r="AB20" i="2" s="1"/>
  <c r="AE31" i="2"/>
  <c r="E31" i="2" s="1"/>
  <c r="AB31" i="2" s="1"/>
  <c r="Q31" i="2" s="1"/>
  <c r="AE50" i="2"/>
  <c r="E50" i="2" s="1"/>
  <c r="AB50" i="2" s="1"/>
  <c r="AE118" i="2"/>
  <c r="E118" i="2" s="1"/>
  <c r="AB118" i="2" s="1"/>
  <c r="W118" i="2" s="1"/>
  <c r="AE132" i="2"/>
  <c r="E132" i="2" s="1"/>
  <c r="AB132" i="2" s="1"/>
  <c r="W132" i="2" s="1"/>
  <c r="AE121" i="2"/>
  <c r="E121" i="2" s="1"/>
  <c r="AB121" i="2" s="1"/>
  <c r="AE74" i="2"/>
  <c r="E74" i="2" s="1"/>
  <c r="AB74" i="2" s="1"/>
  <c r="Q74" i="2" s="1"/>
  <c r="AE60" i="2"/>
  <c r="E60" i="2" s="1"/>
  <c r="AB60" i="2" s="1"/>
  <c r="AE25" i="2"/>
  <c r="E25" i="2" s="1"/>
  <c r="AB25" i="2" s="1"/>
  <c r="Q25" i="2" s="1"/>
  <c r="AE14" i="2"/>
  <c r="E14" i="2" s="1"/>
  <c r="AB14" i="2" s="1"/>
  <c r="Q14" i="2" s="1"/>
  <c r="AE48" i="2"/>
  <c r="E48" i="2" s="1"/>
  <c r="AB48" i="2" s="1"/>
  <c r="AE108" i="2"/>
  <c r="E108" i="2" s="1"/>
  <c r="AB108" i="2" s="1"/>
  <c r="Q108" i="2" s="1"/>
  <c r="AE129" i="2"/>
  <c r="E129" i="2" s="1"/>
  <c r="AB129" i="2" s="1"/>
  <c r="W129" i="2" s="1"/>
  <c r="Q48" i="2" l="1"/>
  <c r="K48" i="2"/>
  <c r="K27" i="2"/>
  <c r="N27" i="2"/>
  <c r="N131" i="2"/>
  <c r="Q131" i="2"/>
  <c r="N93" i="2"/>
  <c r="Q93" i="2"/>
  <c r="K12" i="2"/>
  <c r="N12" i="2"/>
  <c r="K30" i="2"/>
  <c r="N30" i="2"/>
  <c r="K32" i="2"/>
  <c r="N32" i="2"/>
  <c r="K23" i="2"/>
  <c r="N23" i="2"/>
  <c r="N99" i="2"/>
  <c r="Q99" i="2"/>
  <c r="N133" i="2"/>
  <c r="Q133" i="2"/>
  <c r="K41" i="2"/>
  <c r="N41" i="2"/>
  <c r="K33" i="2"/>
  <c r="N33" i="2"/>
  <c r="K34" i="2"/>
  <c r="N34" i="2"/>
  <c r="N118" i="2"/>
  <c r="Q118" i="2"/>
  <c r="N82" i="2"/>
  <c r="Q82" i="2"/>
  <c r="N109" i="2"/>
  <c r="Q109" i="2"/>
  <c r="N100" i="2"/>
  <c r="Q100" i="2"/>
  <c r="K31" i="2"/>
  <c r="N31" i="2"/>
  <c r="N83" i="2"/>
  <c r="Q83" i="2"/>
  <c r="K38" i="2"/>
  <c r="N38" i="2"/>
  <c r="N114" i="2"/>
  <c r="Q114" i="2"/>
  <c r="Q59" i="2"/>
  <c r="W59" i="2"/>
  <c r="K59" i="2"/>
  <c r="N59" i="2"/>
  <c r="Q52" i="2"/>
  <c r="W52" i="2"/>
  <c r="K52" i="2"/>
  <c r="N52" i="2"/>
  <c r="K54" i="2"/>
  <c r="W54" i="2"/>
  <c r="N81" i="2"/>
  <c r="Q81" i="2"/>
  <c r="N79" i="2"/>
  <c r="Q79" i="2"/>
  <c r="Q45" i="2"/>
  <c r="W45" i="2"/>
  <c r="K45" i="2"/>
  <c r="N45" i="2"/>
  <c r="N80" i="2"/>
  <c r="Q80" i="2"/>
  <c r="Q60" i="2"/>
  <c r="W60" i="2"/>
  <c r="K60" i="2"/>
  <c r="N60" i="2"/>
  <c r="N88" i="2"/>
  <c r="Q88" i="2"/>
  <c r="K42" i="2"/>
  <c r="N42" i="2"/>
  <c r="N102" i="2"/>
  <c r="Q102" i="2"/>
  <c r="N113" i="2"/>
  <c r="Q113" i="2"/>
  <c r="N134" i="2"/>
  <c r="Q134" i="2"/>
  <c r="K35" i="2"/>
  <c r="N35" i="2"/>
  <c r="N20" i="2"/>
  <c r="Q20" i="2"/>
  <c r="N132" i="2"/>
  <c r="Q132" i="2"/>
  <c r="Q69" i="2"/>
  <c r="W69" i="2"/>
  <c r="K69" i="2"/>
  <c r="N69" i="2"/>
  <c r="Q50" i="2"/>
  <c r="W50" i="2"/>
  <c r="K50" i="2"/>
  <c r="N50" i="2"/>
  <c r="N92" i="2"/>
  <c r="Q92" i="2"/>
  <c r="K14" i="2"/>
  <c r="N14" i="2"/>
  <c r="N94" i="2"/>
  <c r="Q94" i="2"/>
  <c r="N122" i="2"/>
  <c r="Q122" i="2"/>
  <c r="Q53" i="2"/>
  <c r="W53" i="2"/>
  <c r="K53" i="2"/>
  <c r="N53" i="2"/>
  <c r="Q65" i="2"/>
  <c r="W65" i="2"/>
  <c r="K65" i="2"/>
  <c r="N65" i="2"/>
  <c r="Q46" i="2"/>
  <c r="W46" i="2"/>
  <c r="K46" i="2"/>
  <c r="N46" i="2"/>
  <c r="N123" i="2"/>
  <c r="Q123" i="2"/>
  <c r="N112" i="2"/>
  <c r="Q112" i="2"/>
  <c r="K25" i="2"/>
  <c r="N25" i="2"/>
  <c r="Q73" i="2"/>
  <c r="W73" i="2"/>
  <c r="K73" i="2"/>
  <c r="N73" i="2"/>
  <c r="Q67" i="2"/>
  <c r="W67" i="2"/>
  <c r="K67" i="2"/>
  <c r="N67" i="2"/>
  <c r="K13" i="2"/>
  <c r="N13" i="2"/>
  <c r="N129" i="2"/>
  <c r="Q129" i="2"/>
  <c r="W116" i="2"/>
  <c r="Q116" i="2"/>
  <c r="W117" i="2"/>
  <c r="Q117" i="2"/>
  <c r="W127" i="2"/>
  <c r="Q127" i="2"/>
  <c r="K56" i="2"/>
  <c r="Q56" i="2"/>
  <c r="K40" i="2"/>
  <c r="Q40" i="2"/>
  <c r="W104" i="2"/>
  <c r="Q104" i="2"/>
  <c r="W121" i="2"/>
  <c r="Q121" i="2"/>
  <c r="W125" i="2"/>
  <c r="Q125" i="2"/>
  <c r="N108" i="2"/>
  <c r="W108" i="2"/>
  <c r="N48" i="2"/>
  <c r="N127" i="2"/>
  <c r="N104" i="2"/>
  <c r="W66" i="2"/>
  <c r="K66" i="2"/>
  <c r="N66" i="2"/>
  <c r="N89" i="2"/>
  <c r="Y89" i="2" s="1"/>
  <c r="N125" i="2"/>
  <c r="K37" i="2"/>
  <c r="N37" i="2"/>
  <c r="K21" i="2"/>
  <c r="N21" i="2"/>
  <c r="K22" i="2"/>
  <c r="N22" i="2"/>
  <c r="W51" i="2"/>
  <c r="K51" i="2"/>
  <c r="N51" i="2"/>
  <c r="W57" i="2"/>
  <c r="K57" i="2"/>
  <c r="N57" i="2"/>
  <c r="N121" i="2"/>
  <c r="K36" i="2"/>
  <c r="N36" i="2"/>
  <c r="W44" i="2"/>
  <c r="K44" i="2"/>
  <c r="N44" i="2"/>
  <c r="N116" i="2"/>
  <c r="K18" i="2"/>
  <c r="N18" i="2"/>
  <c r="W74" i="2"/>
  <c r="K74" i="2"/>
  <c r="N74" i="2"/>
  <c r="K15" i="2"/>
  <c r="N15" i="2"/>
  <c r="W61" i="2"/>
  <c r="K61" i="2"/>
  <c r="N61" i="2"/>
  <c r="W47" i="2"/>
  <c r="K47" i="2"/>
  <c r="N47" i="2"/>
  <c r="W84" i="2"/>
  <c r="N117" i="2"/>
  <c r="N84" i="2"/>
  <c r="Y84" i="2" s="1"/>
  <c r="W56" i="2"/>
  <c r="N56" i="2"/>
  <c r="W40" i="2"/>
  <c r="N40" i="2"/>
  <c r="Y100" i="2" l="1"/>
  <c r="Y99" i="2"/>
  <c r="Y93" i="2"/>
  <c r="Y102" i="2"/>
  <c r="Y94" i="2"/>
  <c r="Y92" i="2"/>
  <c r="Y117" i="2"/>
  <c r="Y129" i="2"/>
  <c r="Y123" i="2"/>
  <c r="Y109" i="2"/>
  <c r="Y121" i="2"/>
  <c r="Y122" i="2"/>
  <c r="Y132" i="2"/>
  <c r="Y113" i="2"/>
  <c r="Y116" i="2"/>
  <c r="Y108" i="2"/>
  <c r="Y112" i="2"/>
  <c r="Y114" i="2"/>
  <c r="Y131" i="2"/>
  <c r="Y104" i="2"/>
  <c r="Y127" i="2"/>
  <c r="Y134" i="2"/>
  <c r="Y118" i="2"/>
  <c r="Y133" i="2"/>
  <c r="Y125" i="2"/>
  <c r="Y80" i="2"/>
  <c r="Y81" i="2"/>
  <c r="Y83" i="2"/>
  <c r="Y82" i="2"/>
  <c r="Y88" i="2"/>
  <c r="Y79" i="2"/>
  <c r="Y66" i="2"/>
  <c r="Y73" i="2"/>
  <c r="Y69" i="2"/>
  <c r="Y54" i="2"/>
  <c r="Y74" i="2"/>
  <c r="Y67" i="2"/>
  <c r="Y65" i="2"/>
  <c r="Y61" i="2"/>
  <c r="Y57" i="2"/>
  <c r="Y59" i="2"/>
  <c r="Y60" i="2"/>
  <c r="Y56" i="2"/>
  <c r="Y46" i="2"/>
  <c r="Y53" i="2"/>
  <c r="Y51" i="2"/>
  <c r="Y50" i="2"/>
  <c r="Y52" i="2"/>
  <c r="Y44" i="2"/>
  <c r="Y48" i="2"/>
  <c r="Y47" i="2"/>
  <c r="Y45" i="2"/>
  <c r="Y37" i="2"/>
  <c r="Y25" i="2"/>
  <c r="Y42" i="2"/>
  <c r="Y31" i="2"/>
  <c r="Y36" i="2"/>
  <c r="Y33" i="2"/>
  <c r="Y41" i="2"/>
  <c r="Y30" i="2"/>
  <c r="Y40" i="2"/>
  <c r="Y34" i="2"/>
  <c r="Y35" i="2"/>
  <c r="Y32" i="2"/>
  <c r="Y27" i="2"/>
  <c r="Y21" i="2"/>
  <c r="Y13" i="2"/>
  <c r="Y22" i="2"/>
  <c r="Y20" i="2"/>
  <c r="Y15" i="2"/>
  <c r="Y12" i="2"/>
  <c r="Y23" i="2"/>
  <c r="Y14" i="2"/>
  <c r="Y18" i="2"/>
</calcChain>
</file>

<file path=xl/sharedStrings.xml><?xml version="1.0" encoding="utf-8"?>
<sst xmlns="http://schemas.openxmlformats.org/spreadsheetml/2006/main" count="621" uniqueCount="192">
  <si>
    <t>Поднимание туловища из положения лёжа</t>
  </si>
  <si>
    <t>ИТОГО ОЧКОВ</t>
  </si>
  <si>
    <t>Государственное автономное учреждение Самарской области "Организационный центр спортивных мероприятий"</t>
  </si>
  <si>
    <t>ИТОГОВЫЙ ПРОТОКОЛ</t>
  </si>
  <si>
    <t>г. Самара</t>
  </si>
  <si>
    <t>VI</t>
  </si>
  <si>
    <t>VII</t>
  </si>
  <si>
    <t>VIII</t>
  </si>
  <si>
    <t>Наклон вперед из положения стоя на гимнастической скамье</t>
  </si>
  <si>
    <t>Подтягивание из виса лежа на низкой перекладине</t>
  </si>
  <si>
    <t>№
 п/п</t>
  </si>
  <si>
    <t>IX</t>
  </si>
  <si>
    <t>X</t>
  </si>
  <si>
    <t>Рывок гири 
16 кг</t>
  </si>
  <si>
    <t>Прыжок в длину с места толчком двумя ногами</t>
  </si>
  <si>
    <t>Стрельба из электронного оружия</t>
  </si>
  <si>
    <t>17,25.11.2017 г.</t>
  </si>
  <si>
    <t xml:space="preserve">Министерство спорта Самарской области                                                                                                                                                                                                                         </t>
  </si>
  <si>
    <t>Команда</t>
  </si>
  <si>
    <t>ФЕСТИВАЛЬ ВСЕРОССИЙСКОГО ФИЗКУЛЬТУРНО СПОРТИВНОГО КОМПЛЕКСА "ГОТОВ К ТРУДУ И ОБОРОНЕ"  
"ГТО-ОДНА СТРАНА, ОДНА КОМАНДА" В 2017 ГОДУ</t>
  </si>
  <si>
    <t>м.р. Борский</t>
  </si>
  <si>
    <t>м.р. Красноярский</t>
  </si>
  <si>
    <t>м.р. Нефтегорский</t>
  </si>
  <si>
    <t>м.р. Ставропольский</t>
  </si>
  <si>
    <t>м.р. Шенталинский</t>
  </si>
  <si>
    <t>м.р. Кинельский</t>
  </si>
  <si>
    <t>Гарипов Марат Асхатович</t>
  </si>
  <si>
    <t>Кравченко Олег Николаевич</t>
  </si>
  <si>
    <t>Маклов Никита Евгеньевич</t>
  </si>
  <si>
    <t>Лавриков Евгений Викторович</t>
  </si>
  <si>
    <t>Вороненкова Гузель Фарзатовна</t>
  </si>
  <si>
    <t>Логинов Виктор Николаевич</t>
  </si>
  <si>
    <t>Кудряшова Ольга Адольфовна</t>
  </si>
  <si>
    <t>Шакиров Шамиль Фаридович</t>
  </si>
  <si>
    <t>Зеленовская Диляра Хоснулловна</t>
  </si>
  <si>
    <t>Бекк Андрей Владимирович</t>
  </si>
  <si>
    <t>Шакирова Гульсина Яппаровна</t>
  </si>
  <si>
    <t>Собко Алина Геннадьевна</t>
  </si>
  <si>
    <t>Машинова Евгения Владимировна</t>
  </si>
  <si>
    <t>Тимофеев Павел Владимирович</t>
  </si>
  <si>
    <t>Камзин Николай Леонидович</t>
  </si>
  <si>
    <t>Сергеева Инна Сергеевна</t>
  </si>
  <si>
    <t>Барутто Ульяна Геннадьевна</t>
  </si>
  <si>
    <t>Макаров Григорий Александрович</t>
  </si>
  <si>
    <t>Наумкина Юлия Валерьевна</t>
  </si>
  <si>
    <t>Медведев Сергей Николаевич</t>
  </si>
  <si>
    <t>Генералова Людмила Викторовна</t>
  </si>
  <si>
    <t>Громилин Игорь Васильевич</t>
  </si>
  <si>
    <t>Логачева Ирина Геннадьевна</t>
  </si>
  <si>
    <t>Агафонов Дмитрий Николаевич</t>
  </si>
  <si>
    <t>Фонина Ольга Александровна</t>
  </si>
  <si>
    <t>Пудовкина Мария Александровна</t>
  </si>
  <si>
    <t>Митюшин Павел Сергеевич</t>
  </si>
  <si>
    <t>Богатырева Лариса Геннадьевна</t>
  </si>
  <si>
    <t>Сорокин Виталий Валерьевич</t>
  </si>
  <si>
    <t>Евменов Семен Юрьевич</t>
  </si>
  <si>
    <t>Филиппова Марина Евгеньевна</t>
  </si>
  <si>
    <t>Пузаков Дмитрий Анатольевич</t>
  </si>
  <si>
    <t>Морковина Любовь Васильевна</t>
  </si>
  <si>
    <t>Долгих Алексей Алексеевич</t>
  </si>
  <si>
    <t>Стерихова Анна Владимировна</t>
  </si>
  <si>
    <t>Татаренков Александр Владимирович</t>
  </si>
  <si>
    <t>Суздалева Ирина Александровна</t>
  </si>
  <si>
    <t xml:space="preserve">Левашова Екатерина Валерьевна </t>
  </si>
  <si>
    <t xml:space="preserve">Черкасова Ирина Владимировна      </t>
  </si>
  <si>
    <t xml:space="preserve">Черкасов Александр Петрович                  </t>
  </si>
  <si>
    <t>Цикунов Андрей Александрович</t>
  </si>
  <si>
    <t>Асеева Екатерина Павловна</t>
  </si>
  <si>
    <t>Сапожникова Анастасия Александровна</t>
  </si>
  <si>
    <t xml:space="preserve">Пономаренко Анжела Валерьевна </t>
  </si>
  <si>
    <t>Гизатуллина  Лейла Зинятулловна</t>
  </si>
  <si>
    <t>Потапов   Юрий  Дмитриевич</t>
  </si>
  <si>
    <t>Галяутдинов  Рустам Минкамилович</t>
  </si>
  <si>
    <t>Галяутдинова  Рамиля Абузяровна</t>
  </si>
  <si>
    <t>Нуртдинов   Растям  Анасович</t>
  </si>
  <si>
    <t>Мельниченко Наталья Александровна</t>
  </si>
  <si>
    <t>Тришкина Юлия Александровна</t>
  </si>
  <si>
    <t>Семенова Светлана Сергеевна</t>
  </si>
  <si>
    <t>Краева Светлана Валерьевна</t>
  </si>
  <si>
    <t>Калмыков Олег Юрьевич</t>
  </si>
  <si>
    <t>Прозоров Валентин Валентинович</t>
  </si>
  <si>
    <t>Мальцев Антон Игоревич</t>
  </si>
  <si>
    <t>Петрова Виктория Викторовна</t>
  </si>
  <si>
    <t>Михайлова Светлана Владимировна</t>
  </si>
  <si>
    <t>Гундорова Маргарита Алексеевна</t>
  </si>
  <si>
    <t>Ташлинцев Василий Анатольевич</t>
  </si>
  <si>
    <t>Степанов Владимир Борисович</t>
  </si>
  <si>
    <t>Аминов Фарид Шагирович</t>
  </si>
  <si>
    <t>Юрченко Людмила Николаевна</t>
  </si>
  <si>
    <t>Волкова Лидия Олеговна</t>
  </si>
  <si>
    <t>Вильшенкова Яна Сергеевна</t>
  </si>
  <si>
    <t>Долгих Сергей Геннадьевич</t>
  </si>
  <si>
    <t>Маскаров Геннадий Анатольевич</t>
  </si>
  <si>
    <t>Дата рождения</t>
  </si>
  <si>
    <t>Ступень</t>
  </si>
  <si>
    <t>г.о. Кинель</t>
  </si>
  <si>
    <t>г.о. Октябрьск</t>
  </si>
  <si>
    <t>г.о. Самарский</t>
  </si>
  <si>
    <t>г.о. Похвистнево</t>
  </si>
  <si>
    <t>г.о. Отрадный</t>
  </si>
  <si>
    <t>г.о. Жигулёвск</t>
  </si>
  <si>
    <t>г.о. Сызрань</t>
  </si>
  <si>
    <t>г.о. Новокуйбышевск</t>
  </si>
  <si>
    <t>м.р. Алексеевский</t>
  </si>
  <si>
    <t>место</t>
  </si>
  <si>
    <t>ОБЩЕЕ МЕСТО</t>
  </si>
  <si>
    <t>возраст</t>
  </si>
  <si>
    <t>I</t>
  </si>
  <si>
    <t>II</t>
  </si>
  <si>
    <t>III</t>
  </si>
  <si>
    <t>IV</t>
  </si>
  <si>
    <t>V</t>
  </si>
  <si>
    <t>XI</t>
  </si>
  <si>
    <t>-</t>
  </si>
  <si>
    <t>РЕЗ-Т</t>
  </si>
  <si>
    <t>ОЧКИ</t>
  </si>
  <si>
    <t>пол</t>
  </si>
  <si>
    <t>ж</t>
  </si>
  <si>
    <t>м</t>
  </si>
  <si>
    <t>очки</t>
  </si>
  <si>
    <t>рез-т</t>
  </si>
  <si>
    <t>6-7 мужчины</t>
  </si>
  <si>
    <t>8-9 мужчины</t>
  </si>
  <si>
    <t>6-7 женщины</t>
  </si>
  <si>
    <t>8-9 женщины</t>
  </si>
  <si>
    <t>СТРЕЛЬБА</t>
  </si>
  <si>
    <t>Тавойкина Ирина Олеговна</t>
  </si>
  <si>
    <t>Зубрилова Екатерина Алексеевна</t>
  </si>
  <si>
    <t>м.р. Похвистневский</t>
  </si>
  <si>
    <t>Шишкова Антонина Николаевна</t>
  </si>
  <si>
    <t>Туйзарова Людмила Михайловна</t>
  </si>
  <si>
    <t>Субеев Радик Ибрагимович</t>
  </si>
  <si>
    <t>Шишков Михаил Юрьевич</t>
  </si>
  <si>
    <t>Иванова Ольга Николаевна</t>
  </si>
  <si>
    <t>Антонова Ангелина Антоновна</t>
  </si>
  <si>
    <t>Кузьмичев Александр Владимирович</t>
  </si>
  <si>
    <t>Мячин Виталий Александрович</t>
  </si>
  <si>
    <t>Елисова Екатерина Александровна</t>
  </si>
  <si>
    <t>Ковалев Алексей Александрович</t>
  </si>
  <si>
    <t>г.о. Чапаевск</t>
  </si>
  <si>
    <t>м.р. Кинель-Черкасский</t>
  </si>
  <si>
    <t>Демидов Александр Петрович</t>
  </si>
  <si>
    <t>Гришин Михаил Александрович</t>
  </si>
  <si>
    <t>Куликов Денис Алексеевич</t>
  </si>
  <si>
    <t>Глотова Наталья Николаевна</t>
  </si>
  <si>
    <t>Мингалиева Людмила Александровна</t>
  </si>
  <si>
    <t>Мизинова Татьяна Сергеевна</t>
  </si>
  <si>
    <t>Букетова Лилия Львовна</t>
  </si>
  <si>
    <t>Ломакина Анастасия Геннадьевна</t>
  </si>
  <si>
    <t>Хабибуллина Гульнара Мусиевна</t>
  </si>
  <si>
    <t>Шкредова Наталья  Валентиновна</t>
  </si>
  <si>
    <t>Банюк Анна Владимировна</t>
  </si>
  <si>
    <t>Подлесный Максим Николаевич</t>
  </si>
  <si>
    <t>Дядечко Олег Олегович</t>
  </si>
  <si>
    <t>Сафронова Галина Николаевна</t>
  </si>
  <si>
    <t>Трифонов Александр Викторович</t>
  </si>
  <si>
    <t>Тукманова Наталья Николаевна</t>
  </si>
  <si>
    <t>Пименов Евгений Константинович</t>
  </si>
  <si>
    <t>м.р. Приволжский</t>
  </si>
  <si>
    <t>Рожкова Лариса Николаевна</t>
  </si>
  <si>
    <t>Тряпочкин Владимир Викторович</t>
  </si>
  <si>
    <t>Николаенко Владимир Николаевич</t>
  </si>
  <si>
    <t>Негру Александр Павлович</t>
  </si>
  <si>
    <t>г.о. Тольятти</t>
  </si>
  <si>
    <t>Дождикова Анастасия Вячеславовна</t>
  </si>
  <si>
    <t>Кан Юлия Александровна</t>
  </si>
  <si>
    <t>Воробьев Сергей Александрович</t>
  </si>
  <si>
    <t>Кан Олег       Робертович</t>
  </si>
  <si>
    <t>Гурин Александр Петрович</t>
  </si>
  <si>
    <t>Тайборин Михаил Викторович</t>
  </si>
  <si>
    <t>Меркулова Людмила Павловна</t>
  </si>
  <si>
    <t>Харчева Ольга Борияновна</t>
  </si>
  <si>
    <t>Мухутдинов Владимир Шамильевич</t>
  </si>
  <si>
    <t>м.р. Кошкинский</t>
  </si>
  <si>
    <t>Платонов Сергей Анатольевич</t>
  </si>
  <si>
    <t>Штыкова Елена Николаевна</t>
  </si>
  <si>
    <t>Кучеров Сергей Юрьевич</t>
  </si>
  <si>
    <t>Сухарев Ярослав Евгеньевич</t>
  </si>
  <si>
    <t>м.р. Богатовский</t>
  </si>
  <si>
    <t>Кочимов Ярослав Евгеньевич</t>
  </si>
  <si>
    <t>Долгих Нина     Юрьевна</t>
  </si>
  <si>
    <t>Неклеёнова Светлана Георгиевна</t>
  </si>
  <si>
    <t>МУЖЧИНЫ</t>
  </si>
  <si>
    <t>6 ступень мужчины</t>
  </si>
  <si>
    <t>7 ступень мужчины</t>
  </si>
  <si>
    <t>6 ступень женщины</t>
  </si>
  <si>
    <t>7 ступень женщины</t>
  </si>
  <si>
    <t>8 ступень женщины</t>
  </si>
  <si>
    <t>9 ступень женщины</t>
  </si>
  <si>
    <t>ЖЕНЩИНЫ</t>
  </si>
  <si>
    <t>8 ступень мужчины</t>
  </si>
  <si>
    <t>9 ступень мужчины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</si>
</sst>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3" fillId="0" borderId="0">
      <alignment vertical="center"/>
    </xf>
  </cellStyleXfs>
  <cellXfs count="153">
    <xf numFmtId="0" fontId="0" fillId="0" borderId="0" xfId="0"/>
    <xf numFmtId="0" fontId="0" fillId="0" borderId="0" xfId="0" applyFont="1" applyFill="1"/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/>
    <xf numFmtId="0" fontId="11" fillId="0" borderId="0" xfId="0" applyFont="1" applyFill="1"/>
    <xf numFmtId="0" fontId="13" fillId="0" borderId="1" xfId="0" applyFont="1" applyFill="1" applyBorder="1" applyAlignment="1">
      <alignment vertical="center"/>
    </xf>
    <xf numFmtId="14" fontId="15" fillId="0" borderId="1" xfId="0" applyNumberFormat="1" applyFont="1" applyBorder="1" applyAlignment="1">
      <alignment horizontal="left" vertical="center" wrapText="1" indent="1"/>
    </xf>
    <xf numFmtId="0" fontId="0" fillId="2" borderId="0" xfId="0" applyFill="1"/>
    <xf numFmtId="14" fontId="15" fillId="0" borderId="1" xfId="0" applyNumberFormat="1" applyFont="1" applyFill="1" applyBorder="1" applyAlignment="1">
      <alignment horizontal="left" vertical="center" wrapText="1" indent="1"/>
    </xf>
    <xf numFmtId="1" fontId="17" fillId="0" borderId="1" xfId="2" applyNumberFormat="1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/>
    </xf>
    <xf numFmtId="1" fontId="18" fillId="0" borderId="1" xfId="2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Border="1"/>
    <xf numFmtId="0" fontId="0" fillId="4" borderId="1" xfId="0" applyFill="1" applyBorder="1" applyAlignment="1">
      <alignment horizontal="center"/>
    </xf>
    <xf numFmtId="2" fontId="0" fillId="0" borderId="0" xfId="0" applyNumberFormat="1"/>
    <xf numFmtId="14" fontId="15" fillId="0" borderId="14" xfId="0" applyNumberFormat="1" applyFont="1" applyFill="1" applyBorder="1" applyAlignment="1">
      <alignment horizontal="left" vertical="center" wrapText="1" indent="1"/>
    </xf>
    <xf numFmtId="0" fontId="13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14" fontId="15" fillId="0" borderId="12" xfId="0" applyNumberFormat="1" applyFont="1" applyFill="1" applyBorder="1" applyAlignment="1">
      <alignment horizontal="left" vertical="center" wrapText="1" indent="1"/>
    </xf>
    <xf numFmtId="0" fontId="13" fillId="0" borderId="12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left" vertical="center" indent="1"/>
    </xf>
    <xf numFmtId="0" fontId="15" fillId="0" borderId="2" xfId="0" applyFont="1" applyFill="1" applyBorder="1" applyAlignment="1">
      <alignment horizontal="left" vertical="center" indent="1"/>
    </xf>
    <xf numFmtId="0" fontId="13" fillId="0" borderId="8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14" fontId="15" fillId="0" borderId="28" xfId="0" applyNumberFormat="1" applyFont="1" applyFill="1" applyBorder="1" applyAlignment="1">
      <alignment horizontal="left" vertical="center" wrapText="1" indent="1"/>
    </xf>
    <xf numFmtId="0" fontId="13" fillId="0" borderId="27" xfId="0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0" fontId="13" fillId="0" borderId="30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0" fontId="0" fillId="2" borderId="0" xfId="0" applyFont="1" applyFill="1"/>
    <xf numFmtId="0" fontId="13" fillId="0" borderId="4" xfId="0" applyFont="1" applyFill="1" applyBorder="1" applyAlignment="1">
      <alignment horizontal="left" vertical="center" wrapText="1" inden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 inden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indent="1"/>
    </xf>
    <xf numFmtId="0" fontId="15" fillId="0" borderId="16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center" wrapText="1" indent="1"/>
    </xf>
    <xf numFmtId="0" fontId="1" fillId="0" borderId="14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left" vertical="center" wrapText="1" indent="1"/>
    </xf>
    <xf numFmtId="0" fontId="13" fillId="0" borderId="33" xfId="0" applyFont="1" applyFill="1" applyBorder="1" applyAlignment="1">
      <alignment horizontal="center" vertical="center" wrapText="1"/>
    </xf>
    <xf numFmtId="14" fontId="15" fillId="0" borderId="33" xfId="0" applyNumberFormat="1" applyFont="1" applyFill="1" applyBorder="1" applyAlignment="1">
      <alignment horizontal="left" vertical="center" wrapText="1" indent="1"/>
    </xf>
    <xf numFmtId="0" fontId="14" fillId="0" borderId="3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left" vertical="center" indent="1"/>
    </xf>
    <xf numFmtId="0" fontId="13" fillId="0" borderId="32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0" fontId="13" fillId="0" borderId="35" xfId="0" applyFont="1" applyFill="1" applyBorder="1" applyAlignment="1">
      <alignment vertical="center"/>
    </xf>
    <xf numFmtId="0" fontId="13" fillId="0" borderId="36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 inden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left" vertical="center" indent="1"/>
    </xf>
    <xf numFmtId="0" fontId="13" fillId="0" borderId="27" xfId="0" applyFont="1" applyFill="1" applyBorder="1" applyAlignment="1">
      <alignment horizontal="left" vertical="center" wrapText="1" indent="1"/>
    </xf>
    <xf numFmtId="0" fontId="13" fillId="0" borderId="28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left" vertical="center" indent="1"/>
    </xf>
    <xf numFmtId="0" fontId="1" fillId="0" borderId="27" xfId="0" applyFont="1" applyFill="1" applyBorder="1" applyAlignment="1">
      <alignment horizontal="left" vertical="center" wrapText="1" indent="1"/>
    </xf>
    <xf numFmtId="0" fontId="1" fillId="0" borderId="28" xfId="0" applyFont="1" applyFill="1" applyBorder="1" applyAlignment="1">
      <alignment horizontal="center" vertical="center" wrapText="1"/>
    </xf>
    <xf numFmtId="0" fontId="13" fillId="0" borderId="40" xfId="0" applyFont="1" applyFill="1" applyBorder="1"/>
    <xf numFmtId="0" fontId="13" fillId="0" borderId="11" xfId="0" applyFont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left" vertical="center" wrapText="1" indent="1"/>
    </xf>
    <xf numFmtId="0" fontId="14" fillId="0" borderId="1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indent="1"/>
    </xf>
    <xf numFmtId="0" fontId="13" fillId="0" borderId="4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2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vertical="center"/>
    </xf>
    <xf numFmtId="0" fontId="13" fillId="5" borderId="14" xfId="0" applyFont="1" applyFill="1" applyBorder="1" applyAlignment="1">
      <alignment vertical="center"/>
    </xf>
    <xf numFmtId="0" fontId="13" fillId="5" borderId="15" xfId="0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0" fontId="13" fillId="5" borderId="10" xfId="0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0" fontId="13" fillId="5" borderId="18" xfId="0" applyFont="1" applyFill="1" applyBorder="1" applyAlignment="1">
      <alignment vertical="center"/>
    </xf>
    <xf numFmtId="0" fontId="13" fillId="5" borderId="6" xfId="0" applyFont="1" applyFill="1" applyBorder="1" applyAlignment="1">
      <alignment vertical="center"/>
    </xf>
    <xf numFmtId="0" fontId="13" fillId="5" borderId="2" xfId="0" applyFont="1" applyFill="1" applyBorder="1" applyAlignment="1">
      <alignment vertical="center"/>
    </xf>
    <xf numFmtId="0" fontId="13" fillId="5" borderId="21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3" fillId="5" borderId="32" xfId="0" applyFont="1" applyFill="1" applyBorder="1" applyAlignment="1">
      <alignment vertical="center"/>
    </xf>
    <xf numFmtId="0" fontId="13" fillId="5" borderId="33" xfId="0" applyFont="1" applyFill="1" applyBorder="1" applyAlignment="1">
      <alignment vertical="center"/>
    </xf>
    <xf numFmtId="0" fontId="13" fillId="5" borderId="34" xfId="0" applyFont="1" applyFill="1" applyBorder="1" applyAlignment="1">
      <alignment vertical="center"/>
    </xf>
    <xf numFmtId="0" fontId="24" fillId="0" borderId="35" xfId="0" applyFont="1" applyFill="1" applyBorder="1" applyAlignment="1">
      <alignment vertical="center"/>
    </xf>
    <xf numFmtId="0" fontId="13" fillId="5" borderId="35" xfId="0" applyFont="1" applyFill="1" applyBorder="1" applyAlignment="1">
      <alignment vertical="center"/>
    </xf>
    <xf numFmtId="0" fontId="22" fillId="0" borderId="35" xfId="0" applyFont="1" applyFill="1" applyBorder="1" applyAlignment="1">
      <alignment vertical="center"/>
    </xf>
    <xf numFmtId="0" fontId="13" fillId="5" borderId="27" xfId="0" applyFont="1" applyFill="1" applyBorder="1" applyAlignment="1">
      <alignment vertical="center"/>
    </xf>
    <xf numFmtId="0" fontId="13" fillId="5" borderId="28" xfId="0" applyFont="1" applyFill="1" applyBorder="1" applyAlignment="1">
      <alignment vertical="center"/>
    </xf>
    <xf numFmtId="0" fontId="13" fillId="5" borderId="30" xfId="0" applyFont="1" applyFill="1" applyBorder="1" applyAlignment="1">
      <alignment vertical="center"/>
    </xf>
    <xf numFmtId="0" fontId="13" fillId="5" borderId="8" xfId="0" applyFont="1" applyFill="1" applyBorder="1" applyAlignment="1">
      <alignment vertical="center"/>
    </xf>
    <xf numFmtId="0" fontId="13" fillId="5" borderId="3" xfId="0" applyFont="1" applyFill="1" applyBorder="1" applyAlignment="1">
      <alignment vertical="center"/>
    </xf>
    <xf numFmtId="0" fontId="13" fillId="5" borderId="22" xfId="0" applyFont="1" applyFill="1" applyBorder="1" applyAlignment="1">
      <alignment vertical="center"/>
    </xf>
    <xf numFmtId="0" fontId="13" fillId="5" borderId="36" xfId="0" applyFont="1" applyFill="1" applyBorder="1" applyAlignment="1">
      <alignment vertical="center"/>
    </xf>
    <xf numFmtId="0" fontId="13" fillId="5" borderId="31" xfId="0" applyFont="1" applyFill="1" applyBorder="1" applyAlignment="1">
      <alignment vertical="center"/>
    </xf>
    <xf numFmtId="0" fontId="13" fillId="5" borderId="29" xfId="0" applyFont="1" applyFill="1" applyBorder="1" applyAlignment="1">
      <alignment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0" fillId="5" borderId="37" xfId="0" applyFont="1" applyFill="1" applyBorder="1" applyAlignment="1">
      <alignment horizontal="center" vertical="center" wrapText="1"/>
    </xf>
    <xf numFmtId="0" fontId="20" fillId="5" borderId="38" xfId="0" applyFont="1" applyFill="1" applyBorder="1" applyAlignment="1">
      <alignment horizontal="center" vertical="center" wrapText="1"/>
    </xf>
    <xf numFmtId="0" fontId="20" fillId="5" borderId="39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right" vertical="center" wrapText="1"/>
    </xf>
    <xf numFmtId="0" fontId="12" fillId="0" borderId="5" xfId="0" applyFont="1" applyFill="1" applyBorder="1" applyAlignment="1">
      <alignment horizontal="center" vertical="center" textRotation="90" wrapText="1"/>
    </xf>
    <xf numFmtId="0" fontId="12" fillId="0" borderId="41" xfId="0" applyFont="1" applyFill="1" applyBorder="1" applyAlignment="1">
      <alignment horizontal="center" vertical="center" textRotation="90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Таб м+д" xfId="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136"/>
  <sheetViews>
    <sheetView tabSelected="1" topLeftCell="A51" workbookViewId="0">
      <selection activeCell="Y60" sqref="Y60"/>
    </sheetView>
  </sheetViews>
  <sheetFormatPr defaultColWidth="8.85546875" defaultRowHeight="15" x14ac:dyDescent="0.25"/>
  <cols>
    <col min="1" max="1" width="3.7109375" style="1" customWidth="1"/>
    <col min="2" max="2" width="23.140625" style="1" customWidth="1"/>
    <col min="3" max="3" width="4.42578125" style="1" customWidth="1"/>
    <col min="4" max="4" width="11.42578125" style="1" customWidth="1"/>
    <col min="5" max="5" width="6.140625" style="1" customWidth="1"/>
    <col min="6" max="6" width="21.7109375" style="1" customWidth="1"/>
    <col min="7" max="24" width="5.7109375" style="1" customWidth="1"/>
    <col min="25" max="25" width="8" style="1" customWidth="1"/>
    <col min="26" max="26" width="9.140625" style="1" customWidth="1"/>
    <col min="27" max="27" width="8.85546875" style="1"/>
    <col min="28" max="28" width="8.85546875" style="1" hidden="1" customWidth="1"/>
    <col min="29" max="29" width="12.42578125" style="1" hidden="1" customWidth="1"/>
    <col min="30" max="31" width="8.85546875" style="1" hidden="1" customWidth="1"/>
    <col min="32" max="32" width="1.42578125" style="1" customWidth="1"/>
    <col min="33" max="16384" width="8.85546875" style="1"/>
  </cols>
  <sheetData>
    <row r="1" spans="2:32" ht="15.75" x14ac:dyDescent="0.25">
      <c r="C1" s="146" t="s">
        <v>17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</row>
    <row r="2" spans="2:32" ht="15.75" x14ac:dyDescent="0.25">
      <c r="C2" s="147" t="s">
        <v>2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</row>
    <row r="3" spans="2:32" ht="15.75" x14ac:dyDescent="0.25"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</row>
    <row r="4" spans="2:32" ht="15.75" x14ac:dyDescent="0.25">
      <c r="C4" s="149" t="s">
        <v>19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</row>
    <row r="5" spans="2:32" ht="15.75" x14ac:dyDescent="0.25">
      <c r="C5" s="150" t="s">
        <v>3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</row>
    <row r="6" spans="2:32" ht="15.75" x14ac:dyDescent="0.25">
      <c r="C6" s="138" t="s">
        <v>16</v>
      </c>
      <c r="D6" s="138"/>
      <c r="E6" s="138"/>
      <c r="F6" s="138"/>
      <c r="G6" s="138"/>
      <c r="H6" s="138"/>
      <c r="I6" s="138"/>
      <c r="J6" s="13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39" t="s">
        <v>4</v>
      </c>
      <c r="Z6" s="139"/>
    </row>
    <row r="7" spans="2:32" ht="6" customHeight="1" thickBot="1" x14ac:dyDescent="0.3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32" s="5" customFormat="1" ht="53.25" customHeight="1" x14ac:dyDescent="0.2">
      <c r="B8" s="126" t="s">
        <v>10</v>
      </c>
      <c r="C8" s="144" t="s">
        <v>116</v>
      </c>
      <c r="D8" s="144" t="s">
        <v>93</v>
      </c>
      <c r="E8" s="140" t="s">
        <v>94</v>
      </c>
      <c r="F8" s="142" t="s">
        <v>18</v>
      </c>
      <c r="G8" s="128" t="s">
        <v>13</v>
      </c>
      <c r="H8" s="129"/>
      <c r="I8" s="130"/>
      <c r="J8" s="129" t="s">
        <v>9</v>
      </c>
      <c r="K8" s="129"/>
      <c r="L8" s="129"/>
      <c r="M8" s="135" t="s">
        <v>0</v>
      </c>
      <c r="N8" s="136"/>
      <c r="O8" s="137"/>
      <c r="P8" s="129" t="s">
        <v>8</v>
      </c>
      <c r="Q8" s="129"/>
      <c r="R8" s="129"/>
      <c r="S8" s="128" t="s">
        <v>14</v>
      </c>
      <c r="T8" s="129"/>
      <c r="U8" s="130"/>
      <c r="V8" s="128" t="s">
        <v>15</v>
      </c>
      <c r="W8" s="129"/>
      <c r="X8" s="130"/>
      <c r="Y8" s="131" t="s">
        <v>1</v>
      </c>
      <c r="Z8" s="133" t="s">
        <v>105</v>
      </c>
      <c r="AA8" s="4"/>
    </row>
    <row r="9" spans="2:32" ht="15.75" thickBot="1" x14ac:dyDescent="0.3">
      <c r="B9" s="127"/>
      <c r="C9" s="145"/>
      <c r="D9" s="145"/>
      <c r="E9" s="141"/>
      <c r="F9" s="143"/>
      <c r="G9" s="100" t="s">
        <v>120</v>
      </c>
      <c r="H9" s="94" t="s">
        <v>119</v>
      </c>
      <c r="I9" s="99" t="s">
        <v>104</v>
      </c>
      <c r="J9" s="93" t="s">
        <v>120</v>
      </c>
      <c r="K9" s="94" t="s">
        <v>119</v>
      </c>
      <c r="L9" s="95" t="s">
        <v>104</v>
      </c>
      <c r="M9" s="100" t="s">
        <v>120</v>
      </c>
      <c r="N9" s="94" t="s">
        <v>119</v>
      </c>
      <c r="O9" s="99" t="s">
        <v>104</v>
      </c>
      <c r="P9" s="93" t="s">
        <v>120</v>
      </c>
      <c r="Q9" s="94" t="s">
        <v>119</v>
      </c>
      <c r="R9" s="95" t="s">
        <v>104</v>
      </c>
      <c r="S9" s="100" t="s">
        <v>120</v>
      </c>
      <c r="T9" s="94" t="s">
        <v>119</v>
      </c>
      <c r="U9" s="99" t="s">
        <v>104</v>
      </c>
      <c r="V9" s="100" t="s">
        <v>120</v>
      </c>
      <c r="W9" s="94" t="s">
        <v>119</v>
      </c>
      <c r="X9" s="99" t="s">
        <v>104</v>
      </c>
      <c r="Y9" s="132"/>
      <c r="Z9" s="134"/>
    </row>
    <row r="10" spans="2:32" ht="15.75" customHeight="1" thickBot="1" x14ac:dyDescent="0.3">
      <c r="B10" s="122" t="s">
        <v>189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4"/>
      <c r="AC10" s="8"/>
      <c r="AD10" s="8"/>
      <c r="AE10" s="8"/>
      <c r="AF10" s="37"/>
    </row>
    <row r="11" spans="2:32" ht="19.5" thickBot="1" x14ac:dyDescent="0.3">
      <c r="B11" s="118" t="s">
        <v>185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21"/>
    </row>
    <row r="12" spans="2:32" ht="30" x14ac:dyDescent="0.25">
      <c r="B12" s="50" t="s">
        <v>67</v>
      </c>
      <c r="C12" s="51" t="s">
        <v>117</v>
      </c>
      <c r="D12" s="52">
        <v>32494</v>
      </c>
      <c r="E12" s="53" t="str">
        <f ca="1">VLOOKUP(AE12,категория!$B$4:$D$158,3,FALSE)</f>
        <v>VI</v>
      </c>
      <c r="F12" s="54" t="s">
        <v>96</v>
      </c>
      <c r="G12" s="101"/>
      <c r="H12" s="102" t="str">
        <f>IF(G12=0,"",IF(C12="ж","",VLOOKUP(G12,гири!$B$3:$C$200,2,FALSE)))</f>
        <v/>
      </c>
      <c r="I12" s="103"/>
      <c r="J12" s="55">
        <v>13</v>
      </c>
      <c r="K12" s="56">
        <f ca="1">IF(J12=0,"",IF(C12="ж",IF(AB12=67,VLOOKUP(J12,тянем!$H$3:$I$127,2,FALSE),VLOOKUP(J12,тянем!$K$3:$L$127,2,FALSE)),""))</f>
        <v>32</v>
      </c>
      <c r="L12" s="57">
        <f>RANK(J12,$J$12:$J$23)</f>
        <v>3</v>
      </c>
      <c r="M12" s="58">
        <v>47</v>
      </c>
      <c r="N12" s="56">
        <f ca="1">IF(M12=0,"",IF(C12="ж",IF(AB12=67,VLOOKUP(M12,пресс!$H$3:$I$127,2,FALSE),VLOOKUP(M12,пресс!$K$3:$L$127,2,FALSE)),IF(AB12=67,VLOOKUP(M12,пресс!$B$3:$C$127,2,FALSE),VLOOKUP(M12,пресс!$E$3:$F$127,2,FALSE))))</f>
        <v>44</v>
      </c>
      <c r="O12" s="57">
        <f>RANK(M12,$M$12:$M$23)</f>
        <v>4</v>
      </c>
      <c r="P12" s="58">
        <v>27</v>
      </c>
      <c r="Q12" s="56">
        <f ca="1">IF(P12="","",IF(C12="ж",IF(AB12=67,VLOOKUP(P12,наклон!$H$3:$I$128,2,FALSE),VLOOKUP(P12,наклон!$K$3:$L$128,2,FALSE)),IF(AB12=67,VLOOKUP(P12,наклон!$B$3:$C$128,2,FALSE),VLOOKUP(P12,наклон!$E$3:$F$128,2,FALSE))))</f>
        <v>76</v>
      </c>
      <c r="R12" s="104">
        <f t="shared" ref="R12:R14" si="0">RANK(P12,$P$12:$P$23)</f>
        <v>1</v>
      </c>
      <c r="S12" s="55">
        <v>220</v>
      </c>
      <c r="T12" s="56">
        <f>IF(S12=0,"",IF(C12="ж",IFERROR(VLOOKUP(S12,прыг!$H$3:$I$128,2,FALSE),VLOOKUP(S12,прыг!$H$3:$I$128,2,TRUE)),IFERROR(VLOOKUP(S12,прыг!$B$3:$C$128,2,FALSE),VLOOKUP(S12,прыг!$B$3:$C$128,2,TRUE))))</f>
        <v>55</v>
      </c>
      <c r="U12" s="57">
        <f t="shared" ref="U12:U13" si="1">RANK(S12,$S$12:$S$23)</f>
        <v>2</v>
      </c>
      <c r="V12" s="101"/>
      <c r="W12" s="102" t="str">
        <f>IF(V12=0,"",IF(AB12=67,"",VLOOKUP(V12,стрельба!$B$3:$C$129,2,FALSE)))</f>
        <v/>
      </c>
      <c r="X12" s="105"/>
      <c r="Y12" s="58">
        <f ca="1">K12+N12+Q12+T12</f>
        <v>207</v>
      </c>
      <c r="Z12" s="116">
        <v>1</v>
      </c>
      <c r="AB12" s="1">
        <f t="shared" ref="AB12:AB23" ca="1" si="2">IF(E12="VI",67,IF(E12="VII",67,89))</f>
        <v>67</v>
      </c>
      <c r="AC12" s="8">
        <f t="shared" ref="AC12:AC23" si="3">MONTH(D12)+YEAR(D12)*12</f>
        <v>23868</v>
      </c>
      <c r="AD12" s="8">
        <f t="shared" ref="AD12:AD23" ca="1" si="4">MONTH(NOW())+YEAR(NOW())*12</f>
        <v>24215</v>
      </c>
      <c r="AE12" s="8">
        <f t="shared" ref="AE12:AE23" ca="1" si="5">INT((AD12-AC12)/12)</f>
        <v>28</v>
      </c>
      <c r="AF12" s="37"/>
    </row>
    <row r="13" spans="2:32" ht="30" x14ac:dyDescent="0.25">
      <c r="B13" s="44" t="s">
        <v>151</v>
      </c>
      <c r="C13" s="42" t="s">
        <v>117</v>
      </c>
      <c r="D13" s="9">
        <v>32693</v>
      </c>
      <c r="E13" s="43" t="str">
        <f ca="1">VLOOKUP(AE13,категория!$B$4:$D$158,3,FALSE)</f>
        <v>VI</v>
      </c>
      <c r="F13" s="25" t="s">
        <v>97</v>
      </c>
      <c r="G13" s="84"/>
      <c r="H13" s="85" t="str">
        <f>IF(G13=0,"",IF(C13="ж","",VLOOKUP(G13,гири!$B$3:$C$200,2,FALSE)))</f>
        <v/>
      </c>
      <c r="I13" s="91"/>
      <c r="J13" s="30">
        <v>15</v>
      </c>
      <c r="K13" s="6">
        <f ca="1">IF(J13=0,"",IF(C13="ж",IF(AB13=67,VLOOKUP(J13,тянем!$H$3:$I$127,2,FALSE),VLOOKUP(J13,тянем!$K$3:$L$127,2,FALSE)),""))</f>
        <v>36</v>
      </c>
      <c r="L13" s="98">
        <f>RANK(J13,$J$12:$J$23)</f>
        <v>1</v>
      </c>
      <c r="M13" s="27">
        <v>46</v>
      </c>
      <c r="N13" s="6">
        <f ca="1">IF(M13=0,"",IF(C13="ж",IF(AB13=67,VLOOKUP(M13,пресс!$H$3:$I$127,2,FALSE),VLOOKUP(M13,пресс!$K$3:$L$127,2,FALSE)),IF(AB13=67,VLOOKUP(M13,пресс!$B$3:$C$127,2,FALSE),VLOOKUP(M13,пресс!$E$3:$F$127,2,FALSE))))</f>
        <v>42</v>
      </c>
      <c r="O13" s="20">
        <f>RANK(M13,$M$12:$M$23)</f>
        <v>5</v>
      </c>
      <c r="P13" s="27">
        <v>10</v>
      </c>
      <c r="Q13" s="6">
        <f ca="1">IF(P13="","",IF(C13="ж",IF(AB13=67,VLOOKUP(P13,наклон!$H$3:$I$128,2,FALSE),VLOOKUP(P13,наклон!$K$3:$L$128,2,FALSE)),IF(AB13=67,VLOOKUP(P13,наклон!$B$3:$C$128,2,FALSE),VLOOKUP(P13,наклон!$E$3:$F$128,2,FALSE))))</f>
        <v>30</v>
      </c>
      <c r="R13" s="20">
        <f t="shared" si="0"/>
        <v>9</v>
      </c>
      <c r="S13" s="30">
        <v>170</v>
      </c>
      <c r="T13" s="6">
        <f>IF(S13=0,"",IF(C13="ж",IFERROR(VLOOKUP(S13,прыг!$H$3:$I$128,2,FALSE),VLOOKUP(S13,прыг!$H$3:$I$128,2,TRUE)),IFERROR(VLOOKUP(S13,прыг!$B$3:$C$128,2,FALSE),VLOOKUP(S13,прыг!$B$3:$C$128,2,TRUE))))</f>
        <v>30</v>
      </c>
      <c r="U13" s="20">
        <f t="shared" si="1"/>
        <v>10</v>
      </c>
      <c r="V13" s="84"/>
      <c r="W13" s="85" t="str">
        <f>IF(V13=0,"",IF(AB13=67,"",VLOOKUP(V13,стрельба!$B$3:$C$129,2,FALSE)))</f>
        <v/>
      </c>
      <c r="X13" s="86"/>
      <c r="Y13" s="58">
        <f t="shared" ref="Y13:Y42" ca="1" si="6">K13+N13+Q13+T13</f>
        <v>138</v>
      </c>
      <c r="Z13" s="20"/>
      <c r="AB13" s="1">
        <f t="shared" ca="1" si="2"/>
        <v>67</v>
      </c>
      <c r="AC13" s="8">
        <f t="shared" si="3"/>
        <v>23875</v>
      </c>
      <c r="AD13" s="8">
        <f t="shared" ca="1" si="4"/>
        <v>24215</v>
      </c>
      <c r="AE13" s="8">
        <f t="shared" ca="1" si="5"/>
        <v>28</v>
      </c>
      <c r="AF13" s="37"/>
    </row>
    <row r="14" spans="2:32" ht="30" x14ac:dyDescent="0.25">
      <c r="B14" s="41" t="s">
        <v>90</v>
      </c>
      <c r="C14" s="42" t="s">
        <v>117</v>
      </c>
      <c r="D14" s="9">
        <v>33735</v>
      </c>
      <c r="E14" s="43" t="str">
        <f ca="1">VLOOKUP(AE14,категория!$B$4:$D$158,3,FALSE)</f>
        <v>VI</v>
      </c>
      <c r="F14" s="25" t="s">
        <v>102</v>
      </c>
      <c r="G14" s="84"/>
      <c r="H14" s="85" t="str">
        <f>IF(G14=0,"",IF(C14="ж","",VLOOKUP(G14,гири!$B$3:$C$200,2,FALSE)))</f>
        <v/>
      </c>
      <c r="I14" s="91"/>
      <c r="J14" s="30">
        <v>15</v>
      </c>
      <c r="K14" s="6">
        <f ca="1">IF(J14=0,"",IF(C14="ж",IF(AB14=67,VLOOKUP(J14,тянем!$H$3:$I$127,2,FALSE),VLOOKUP(J14,тянем!$K$3:$L$127,2,FALSE)),""))</f>
        <v>36</v>
      </c>
      <c r="L14" s="20">
        <v>2</v>
      </c>
      <c r="M14" s="27">
        <v>50</v>
      </c>
      <c r="N14" s="6">
        <f ca="1">IF(M14=0,"",IF(C14="ж",IF(AB14=67,VLOOKUP(M14,пресс!$H$3:$I$127,2,FALSE),VLOOKUP(M14,пресс!$K$3:$L$127,2,FALSE)),IF(AB14=67,VLOOKUP(M14,пресс!$B$3:$C$127,2,FALSE),VLOOKUP(M14,пресс!$E$3:$F$127,2,FALSE))))</f>
        <v>50</v>
      </c>
      <c r="O14" s="20">
        <f>RANK(M14,$M$12:$M$23)</f>
        <v>3</v>
      </c>
      <c r="P14" s="27">
        <v>21</v>
      </c>
      <c r="Q14" s="6">
        <f ca="1">IF(P14="","",IF(C14="ж",IF(AB14=67,VLOOKUP(P14,наклон!$H$3:$I$128,2,FALSE),VLOOKUP(P14,наклон!$K$3:$L$128,2,FALSE)),IF(AB14=67,VLOOKUP(P14,наклон!$B$3:$C$128,2,FALSE),VLOOKUP(P14,наклон!$E$3:$F$128,2,FALSE))))</f>
        <v>58</v>
      </c>
      <c r="R14" s="20">
        <f t="shared" si="0"/>
        <v>2</v>
      </c>
      <c r="S14" s="30">
        <v>193</v>
      </c>
      <c r="T14" s="6">
        <f>IF(S14=0,"",IF(C14="ж",IFERROR(VLOOKUP(S14,прыг!$H$3:$I$128,2,FALSE),VLOOKUP(S14,прыг!$H$3:$I$128,2,TRUE)),IFERROR(VLOOKUP(S14,прыг!$B$3:$C$128,2,FALSE),VLOOKUP(S14,прыг!$B$3:$C$128,2,TRUE))))</f>
        <v>41</v>
      </c>
      <c r="U14" s="20">
        <f>RANK(S14,$S$12:$S$23)</f>
        <v>6</v>
      </c>
      <c r="V14" s="84"/>
      <c r="W14" s="85" t="str">
        <f>IF(V14=0,"",IF(AB14=67,"",VLOOKUP(V14,стрельба!$B$3:$C$129,2,FALSE)))</f>
        <v/>
      </c>
      <c r="X14" s="86"/>
      <c r="Y14" s="58">
        <f t="shared" ca="1" si="6"/>
        <v>185</v>
      </c>
      <c r="Z14" s="20"/>
      <c r="AB14" s="1">
        <f t="shared" ca="1" si="2"/>
        <v>67</v>
      </c>
      <c r="AC14" s="8">
        <f t="shared" si="3"/>
        <v>23909</v>
      </c>
      <c r="AD14" s="8">
        <f t="shared" ca="1" si="4"/>
        <v>24215</v>
      </c>
      <c r="AE14" s="8">
        <f t="shared" ca="1" si="5"/>
        <v>25</v>
      </c>
      <c r="AF14" s="37"/>
    </row>
    <row r="15" spans="2:32" ht="30" x14ac:dyDescent="0.25">
      <c r="B15" s="41" t="s">
        <v>30</v>
      </c>
      <c r="C15" s="42" t="s">
        <v>117</v>
      </c>
      <c r="D15" s="9">
        <v>32808</v>
      </c>
      <c r="E15" s="43" t="str">
        <f ca="1">VLOOKUP(AE15,категория!$B$4:$D$158,3,FALSE)</f>
        <v>VI</v>
      </c>
      <c r="F15" s="25" t="s">
        <v>24</v>
      </c>
      <c r="G15" s="84"/>
      <c r="H15" s="85" t="str">
        <f>IF(G15=0,"",IF(C15="ж","",VLOOKUP(G15,гири!$B$3:$C$200,2,FALSE)))</f>
        <v/>
      </c>
      <c r="I15" s="91"/>
      <c r="J15" s="30">
        <v>3</v>
      </c>
      <c r="K15" s="6">
        <f ca="1">IF(J15=0,"",IF(C15="ж",IF(AB15=67,VLOOKUP(J15,тянем!$H$3:$I$127,2,FALSE),VLOOKUP(J15,тянем!$K$3:$L$127,2,FALSE)),""))</f>
        <v>7</v>
      </c>
      <c r="L15" s="20">
        <f>RANK(J15,$J$12:$J$23)</f>
        <v>9</v>
      </c>
      <c r="M15" s="27">
        <v>30</v>
      </c>
      <c r="N15" s="6">
        <f ca="1">IF(M15=0,"",IF(C15="ж",IF(AB15=67,VLOOKUP(M15,пресс!$H$3:$I$127,2,FALSE),VLOOKUP(M15,пресс!$K$3:$L$127,2,FALSE)),IF(AB15=67,VLOOKUP(M15,пресс!$B$3:$C$127,2,FALSE),VLOOKUP(M15,пресс!$E$3:$F$127,2,FALSE))))</f>
        <v>15</v>
      </c>
      <c r="O15" s="20">
        <f>RANK(M15,$M$12:$M$23)</f>
        <v>10</v>
      </c>
      <c r="P15" s="27">
        <v>12</v>
      </c>
      <c r="Q15" s="6">
        <f ca="1">IF(P15="","",IF(C15="ж",IF(AB15=67,VLOOKUP(P15,наклон!$H$3:$I$128,2,FALSE),VLOOKUP(P15,наклон!$K$3:$L$128,2,FALSE)),IF(AB15=67,VLOOKUP(P15,наклон!$B$3:$C$128,2,FALSE),VLOOKUP(P15,наклон!$E$3:$F$128,2,FALSE))))</f>
        <v>34</v>
      </c>
      <c r="R15" s="20">
        <f>RANK(P15,$P$12:$P$23)</f>
        <v>7</v>
      </c>
      <c r="S15" s="30">
        <v>180</v>
      </c>
      <c r="T15" s="6">
        <f>IF(S15=0,"",IF(C15="ж",IFERROR(VLOOKUP(S15,прыг!$H$3:$I$128,2,FALSE),VLOOKUP(S15,прыг!$H$3:$I$128,2,TRUE)),IFERROR(VLOOKUP(S15,прыг!$B$3:$C$128,2,FALSE),VLOOKUP(S15,прыг!$B$3:$C$128,2,TRUE))))</f>
        <v>35</v>
      </c>
      <c r="U15" s="20">
        <f>RANK(S15,$S$12:$S$23)</f>
        <v>8</v>
      </c>
      <c r="V15" s="84"/>
      <c r="W15" s="85" t="str">
        <f>IF(V15=0,"",IF(AB15=67,"",VLOOKUP(V15,стрельба!$B$3:$C$129,2,FALSE)))</f>
        <v/>
      </c>
      <c r="X15" s="86"/>
      <c r="Y15" s="58">
        <f t="shared" ca="1" si="6"/>
        <v>91</v>
      </c>
      <c r="Z15" s="20"/>
      <c r="AB15" s="1">
        <f t="shared" ca="1" si="2"/>
        <v>67</v>
      </c>
      <c r="AC15" s="8">
        <f t="shared" si="3"/>
        <v>23878</v>
      </c>
      <c r="AD15" s="8">
        <f t="shared" ca="1" si="4"/>
        <v>24215</v>
      </c>
      <c r="AE15" s="8">
        <f t="shared" ca="1" si="5"/>
        <v>28</v>
      </c>
      <c r="AF15" s="37"/>
    </row>
    <row r="16" spans="2:32" ht="30" x14ac:dyDescent="0.25">
      <c r="B16" s="44" t="s">
        <v>164</v>
      </c>
      <c r="C16" s="45" t="s">
        <v>117</v>
      </c>
      <c r="D16" s="9">
        <v>33829</v>
      </c>
      <c r="E16" s="43" t="str">
        <f ca="1">VLOOKUP(AE16,категория!$B$4:$D$158,3,FALSE)</f>
        <v>VI</v>
      </c>
      <c r="F16" s="25" t="s">
        <v>163</v>
      </c>
      <c r="G16" s="84"/>
      <c r="H16" s="85" t="str">
        <f>IF(G16=0,"",IF(C16="ж","",VLOOKUP(G16,гири!$B$3:$C$200,2,FALSE)))</f>
        <v/>
      </c>
      <c r="I16" s="91"/>
      <c r="J16" s="30">
        <v>10</v>
      </c>
      <c r="K16" s="6">
        <f ca="1">IF(J16=0,"",IF(C16="ж",IF(AB16=67,VLOOKUP(J16,тянем!$H$3:$I$127,2,FALSE),VLOOKUP(J16,тянем!$K$3:$L$127,2,FALSE)),""))</f>
        <v>26</v>
      </c>
      <c r="L16" s="20">
        <f>RANK(J16,$J$12:$J$23)</f>
        <v>4</v>
      </c>
      <c r="M16" s="27">
        <v>69</v>
      </c>
      <c r="N16" s="6">
        <f ca="1">IF(M16=0,"",IF(C16="ж",IF(AB16=67,VLOOKUP(M16,пресс!$H$3:$I$127,2,FALSE),VLOOKUP(M16,пресс!$K$3:$L$127,2,FALSE)),IF(AB16=67,VLOOKUP(M16,пресс!$B$3:$C$127,2,FALSE),VLOOKUP(M16,пресс!$E$3:$F$127,2,FALSE))))</f>
        <v>84</v>
      </c>
      <c r="O16" s="98">
        <f>RANK(M16,$M$12:$M$23)</f>
        <v>1</v>
      </c>
      <c r="P16" s="27">
        <v>12</v>
      </c>
      <c r="Q16" s="6">
        <f ca="1">IF(P16="","",IF(C16="ж",IF(AB16=67,VLOOKUP(P16,наклон!$H$3:$I$128,2,FALSE),VLOOKUP(P16,наклон!$K$3:$L$128,2,FALSE)),IF(AB16=67,VLOOKUP(P16,наклон!$B$3:$C$128,2,FALSE),VLOOKUP(P16,наклон!$E$3:$F$128,2,FALSE))))</f>
        <v>34</v>
      </c>
      <c r="R16" s="20">
        <f>RANK(P16,$P$12:$P$23)</f>
        <v>7</v>
      </c>
      <c r="S16" s="30">
        <v>230</v>
      </c>
      <c r="T16" s="6">
        <f>IF(S16=0,"",IF(C16="ж",IFERROR(VLOOKUP(S16,прыг!$H$3:$I$128,2,FALSE),VLOOKUP(S16,прыг!$H$3:$I$128,2,TRUE)),IFERROR(VLOOKUP(S16,прыг!$B$3:$C$128,2,FALSE),VLOOKUP(S16,прыг!$B$3:$C$128,2,TRUE))))</f>
        <v>60</v>
      </c>
      <c r="U16" s="98">
        <f>RANK(S16,$S$12:$S$23)</f>
        <v>1</v>
      </c>
      <c r="V16" s="84"/>
      <c r="W16" s="85" t="str">
        <f>IF(V16=0,"",IF(AB16=67,"",VLOOKUP(V16,стрельба!$B$3:$C$129,2,FALSE)))</f>
        <v/>
      </c>
      <c r="X16" s="86"/>
      <c r="Y16" s="58">
        <f t="shared" ca="1" si="6"/>
        <v>204</v>
      </c>
      <c r="Z16" s="20"/>
      <c r="AB16" s="1">
        <f t="shared" ca="1" si="2"/>
        <v>67</v>
      </c>
      <c r="AC16" s="8">
        <f t="shared" si="3"/>
        <v>23912</v>
      </c>
      <c r="AD16" s="8">
        <f t="shared" ca="1" si="4"/>
        <v>24215</v>
      </c>
      <c r="AE16" s="8">
        <f t="shared" ca="1" si="5"/>
        <v>25</v>
      </c>
      <c r="AF16" s="37"/>
    </row>
    <row r="17" spans="2:32" ht="30" x14ac:dyDescent="0.25">
      <c r="B17" s="44" t="s">
        <v>148</v>
      </c>
      <c r="C17" s="42" t="s">
        <v>117</v>
      </c>
      <c r="D17" s="9">
        <v>32596</v>
      </c>
      <c r="E17" s="43" t="str">
        <f ca="1">VLOOKUP(AE17,категория!$B$4:$D$158,3,FALSE)</f>
        <v>VI</v>
      </c>
      <c r="F17" s="25" t="s">
        <v>25</v>
      </c>
      <c r="G17" s="84"/>
      <c r="H17" s="85" t="str">
        <f>IF(G17=0,"",IF(C17="ж","",VLOOKUP(G17,гири!$B$3:$C$200,2,FALSE)))</f>
        <v/>
      </c>
      <c r="I17" s="91"/>
      <c r="J17" s="30"/>
      <c r="K17" s="6" t="str">
        <f>IF(J17=0,"",IF(C17="ж",IF(AB17=67,VLOOKUP(J17,тянем!$H$3:$I$127,2,FALSE),VLOOKUP(J17,тянем!$K$3:$L$127,2,FALSE)),""))</f>
        <v/>
      </c>
      <c r="L17" s="20"/>
      <c r="M17" s="27"/>
      <c r="N17" s="6" t="str">
        <f>IF(M17=0,"",IF(C17="ж",IF(AB17=67,VLOOKUP(M17,пресс!$H$3:$I$127,2,FALSE),VLOOKUP(M17,пресс!$K$3:$L$127,2,FALSE)),IF(AB17=67,VLOOKUP(M17,пресс!$B$3:$C$127,2,FALSE),VLOOKUP(M17,пресс!$E$3:$F$127,2,FALSE))))</f>
        <v/>
      </c>
      <c r="O17" s="20"/>
      <c r="P17" s="27"/>
      <c r="Q17" s="6" t="str">
        <f>IF(P17="","",IF(C17="ж",IF(AB17=67,VLOOKUP(P17,наклон!$H$3:$I$128,2,FALSE),VLOOKUP(P17,наклон!$K$3:$L$128,2,FALSE)),IF(AB17=67,VLOOKUP(P17,наклон!$B$3:$C$128,2,FALSE),VLOOKUP(P17,наклон!$E$3:$F$128,2,FALSE))))</f>
        <v/>
      </c>
      <c r="R17" s="20"/>
      <c r="S17" s="30"/>
      <c r="T17" s="6" t="str">
        <f>IF(S17=0,"",IF(C17="ж",IFERROR(VLOOKUP(S17,прыг!$H$3:$I$128,2,FALSE),VLOOKUP(S17,прыг!$H$3:$I$128,2,TRUE)),IFERROR(VLOOKUP(S17,прыг!$B$3:$C$128,2,FALSE),VLOOKUP(S17,прыг!$B$3:$C$128,2,TRUE))))</f>
        <v/>
      </c>
      <c r="U17" s="20"/>
      <c r="V17" s="84"/>
      <c r="W17" s="85" t="str">
        <f>IF(V17=0,"",IF(AB17=67,"",VLOOKUP(V17,стрельба!$B$3:$C$129,2,FALSE)))</f>
        <v/>
      </c>
      <c r="X17" s="86"/>
      <c r="Y17" s="58"/>
      <c r="Z17" s="20"/>
      <c r="AB17" s="1">
        <f t="shared" ca="1" si="2"/>
        <v>67</v>
      </c>
      <c r="AC17" s="8">
        <f t="shared" si="3"/>
        <v>23871</v>
      </c>
      <c r="AD17" s="8">
        <f t="shared" ca="1" si="4"/>
        <v>24215</v>
      </c>
      <c r="AE17" s="8">
        <f t="shared" ca="1" si="5"/>
        <v>28</v>
      </c>
      <c r="AF17" s="37"/>
    </row>
    <row r="18" spans="2:32" ht="30" x14ac:dyDescent="0.25">
      <c r="B18" s="41" t="s">
        <v>38</v>
      </c>
      <c r="C18" s="42" t="s">
        <v>117</v>
      </c>
      <c r="D18" s="9">
        <v>32767</v>
      </c>
      <c r="E18" s="43" t="str">
        <f ca="1">VLOOKUP(AE18,категория!$B$4:$D$158,3,FALSE)</f>
        <v>VI</v>
      </c>
      <c r="F18" s="25" t="s">
        <v>22</v>
      </c>
      <c r="G18" s="84"/>
      <c r="H18" s="85" t="str">
        <f>IF(G18=0,"",IF(C18="ж","",VLOOKUP(G18,гири!$B$3:$C$200,2,FALSE)))</f>
        <v/>
      </c>
      <c r="I18" s="91"/>
      <c r="J18" s="30">
        <v>1</v>
      </c>
      <c r="K18" s="6">
        <f ca="1">IF(J18=0,"",IF(C18="ж",IF(AB18=67,VLOOKUP(J18,тянем!$H$3:$I$127,2,FALSE),VLOOKUP(J18,тянем!$K$3:$L$127,2,FALSE)),""))</f>
        <v>1</v>
      </c>
      <c r="L18" s="20">
        <f t="shared" ref="L18:L23" si="7">RANK(J18,$J$12:$J$23)</f>
        <v>10</v>
      </c>
      <c r="M18" s="27">
        <v>20</v>
      </c>
      <c r="N18" s="6">
        <f ca="1">IF(M18=0,"",IF(C18="ж",IF(AB18=67,VLOOKUP(M18,пресс!$H$3:$I$127,2,FALSE),VLOOKUP(M18,пресс!$K$3:$L$127,2,FALSE)),IF(AB18=67,VLOOKUP(M18,пресс!$B$3:$C$127,2,FALSE),VLOOKUP(M18,пресс!$E$3:$F$127,2,FALSE))))</f>
        <v>10</v>
      </c>
      <c r="O18" s="20">
        <f>RANK(M18,$M$12:$M$23)</f>
        <v>11</v>
      </c>
      <c r="P18" s="27">
        <v>4</v>
      </c>
      <c r="Q18" s="6">
        <f ca="1">IF(P18="","",IF(C18="ж",IF(AB18=67,VLOOKUP(P18,наклон!$H$3:$I$128,2,FALSE),VLOOKUP(P18,наклон!$K$3:$L$128,2,FALSE)),IF(AB18=67,VLOOKUP(P18,наклон!$B$3:$C$128,2,FALSE),VLOOKUP(P18,наклон!$E$3:$F$128,2,FALSE))))</f>
        <v>18</v>
      </c>
      <c r="R18" s="20">
        <f t="shared" ref="R18:R23" si="8">RANK(P18,$P$12:$P$23)</f>
        <v>11</v>
      </c>
      <c r="S18" s="30">
        <v>196</v>
      </c>
      <c r="T18" s="6">
        <f>IF(S18=0,"",IF(C18="ж",IFERROR(VLOOKUP(S18,прыг!$H$3:$I$128,2,FALSE),VLOOKUP(S18,прыг!$H$3:$I$128,2,TRUE)),IFERROR(VLOOKUP(S18,прыг!$B$3:$C$128,2,FALSE),VLOOKUP(S18,прыг!$B$3:$C$128,2,TRUE))))</f>
        <v>43</v>
      </c>
      <c r="U18" s="20">
        <f t="shared" ref="U18:U23" si="9">RANK(S18,$S$12:$S$23)</f>
        <v>5</v>
      </c>
      <c r="V18" s="84"/>
      <c r="W18" s="85" t="str">
        <f>IF(V18=0,"",IF(AB18=67,"",VLOOKUP(V18,стрельба!$B$3:$C$129,2,FALSE)))</f>
        <v/>
      </c>
      <c r="X18" s="86"/>
      <c r="Y18" s="58">
        <f t="shared" ca="1" si="6"/>
        <v>72</v>
      </c>
      <c r="Z18" s="20"/>
      <c r="AB18" s="1">
        <f t="shared" ca="1" si="2"/>
        <v>67</v>
      </c>
      <c r="AC18" s="8">
        <f t="shared" si="3"/>
        <v>23877</v>
      </c>
      <c r="AD18" s="8">
        <f t="shared" ca="1" si="4"/>
        <v>24215</v>
      </c>
      <c r="AE18" s="8">
        <f t="shared" ca="1" si="5"/>
        <v>28</v>
      </c>
      <c r="AF18" s="37"/>
    </row>
    <row r="19" spans="2:32" ht="30" x14ac:dyDescent="0.25">
      <c r="B19" s="44" t="s">
        <v>146</v>
      </c>
      <c r="C19" s="45" t="s">
        <v>117</v>
      </c>
      <c r="D19" s="9">
        <v>33263</v>
      </c>
      <c r="E19" s="43" t="str">
        <f ca="1">VLOOKUP(AE19,категория!$B$4:$D$158,3,FALSE)</f>
        <v>VI</v>
      </c>
      <c r="F19" s="25" t="s">
        <v>140</v>
      </c>
      <c r="G19" s="84"/>
      <c r="H19" s="85" t="str">
        <f>IF(G19=0,"",IF(C19="ж","",VLOOKUP(G19,гири!$B$3:$C$200,2,FALSE)))</f>
        <v/>
      </c>
      <c r="I19" s="91"/>
      <c r="J19" s="30">
        <v>8</v>
      </c>
      <c r="K19" s="6">
        <f ca="1">IF(J19=0,"",IF(C19="ж",IF(AB19=67,VLOOKUP(J19,тянем!$H$3:$I$127,2,FALSE),VLOOKUP(J19,тянем!$K$3:$L$127,2,FALSE)),""))</f>
        <v>22</v>
      </c>
      <c r="L19" s="20">
        <f t="shared" si="7"/>
        <v>7</v>
      </c>
      <c r="M19" s="27">
        <v>45</v>
      </c>
      <c r="N19" s="6">
        <f ca="1">IF(M19=0,"",IF(C19="ж",IF(AB19=67,VLOOKUP(M19,пресс!$H$3:$I$127,2,FALSE),VLOOKUP(M19,пресс!$K$3:$L$127,2,FALSE)),IF(AB19=67,VLOOKUP(M19,пресс!$B$3:$C$127,2,FALSE),VLOOKUP(M19,пресс!$E$3:$F$127,2,FALSE))))</f>
        <v>40</v>
      </c>
      <c r="O19" s="20">
        <f t="shared" ref="O19:O23" si="10">RANK(M19,$M$12:$M$23)</f>
        <v>6</v>
      </c>
      <c r="P19" s="27">
        <v>15</v>
      </c>
      <c r="Q19" s="6">
        <f ca="1">IF(P19="","",IF(C19="ж",IF(AB19=67,VLOOKUP(P19,наклон!$H$3:$I$128,2,FALSE),VLOOKUP(P19,наклон!$K$3:$L$128,2,FALSE)),IF(AB19=67,VLOOKUP(P19,наклон!$B$3:$C$128,2,FALSE),VLOOKUP(P19,наклон!$E$3:$F$128,2,FALSE))))</f>
        <v>40</v>
      </c>
      <c r="R19" s="20">
        <f t="shared" si="8"/>
        <v>5</v>
      </c>
      <c r="S19" s="30">
        <v>200</v>
      </c>
      <c r="T19" s="6">
        <f>IF(S19=0,"",IF(C19="ж",IFERROR(VLOOKUP(S19,прыг!$H$3:$I$128,2,FALSE),VLOOKUP(S19,прыг!$H$3:$I$128,2,TRUE)),IFERROR(VLOOKUP(S19,прыг!$B$3:$C$128,2,FALSE),VLOOKUP(S19,прыг!$B$3:$C$128,2,TRUE))))</f>
        <v>45</v>
      </c>
      <c r="U19" s="20">
        <f t="shared" si="9"/>
        <v>4</v>
      </c>
      <c r="V19" s="84"/>
      <c r="W19" s="85" t="str">
        <f>IF(V19=0,"",IF(AB19=67,"",VLOOKUP(V19,стрельба!$B$3:$C$129,2,FALSE)))</f>
        <v/>
      </c>
      <c r="X19" s="86"/>
      <c r="Y19" s="58">
        <f t="shared" ca="1" si="6"/>
        <v>147</v>
      </c>
      <c r="Z19" s="20"/>
      <c r="AB19" s="1">
        <f t="shared" ca="1" si="2"/>
        <v>67</v>
      </c>
      <c r="AC19" s="8">
        <f t="shared" si="3"/>
        <v>23893</v>
      </c>
      <c r="AD19" s="8">
        <f t="shared" ca="1" si="4"/>
        <v>24215</v>
      </c>
      <c r="AE19" s="8">
        <f t="shared" ca="1" si="5"/>
        <v>26</v>
      </c>
      <c r="AF19" s="37"/>
    </row>
    <row r="20" spans="2:32" ht="30" x14ac:dyDescent="0.25">
      <c r="B20" s="41" t="s">
        <v>82</v>
      </c>
      <c r="C20" s="42" t="s">
        <v>117</v>
      </c>
      <c r="D20" s="9">
        <v>33311</v>
      </c>
      <c r="E20" s="43" t="str">
        <f ca="1">VLOOKUP(AE20,категория!$B$4:$D$158,3,FALSE)</f>
        <v>VI</v>
      </c>
      <c r="F20" s="46" t="s">
        <v>101</v>
      </c>
      <c r="G20" s="84"/>
      <c r="H20" s="85" t="str">
        <f>IF(G20=0,"",IF(C20="ж","",VLOOKUP(G20,гири!$B$3:$C$200,2,FALSE)))</f>
        <v/>
      </c>
      <c r="I20" s="91"/>
      <c r="J20" s="30">
        <v>0</v>
      </c>
      <c r="K20" s="6" t="str">
        <f>IF(J20=0,"",IF(C20="ж",IF(AB20=67,VLOOKUP(J20,тянем!$H$3:$I$127,2,FALSE),VLOOKUP(J20,тянем!$K$3:$L$127,2,FALSE)),""))</f>
        <v/>
      </c>
      <c r="L20" s="20">
        <f t="shared" si="7"/>
        <v>11</v>
      </c>
      <c r="M20" s="27">
        <v>39</v>
      </c>
      <c r="N20" s="6">
        <f ca="1">IF(M20=0,"",IF(C20="ж",IF(AB20=67,VLOOKUP(M20,пресс!$H$3:$I$127,2,FALSE),VLOOKUP(M20,пресс!$K$3:$L$127,2,FALSE)),IF(AB20=67,VLOOKUP(M20,пресс!$B$3:$C$127,2,FALSE),VLOOKUP(M20,пресс!$E$3:$F$127,2,FALSE))))</f>
        <v>28</v>
      </c>
      <c r="O20" s="20">
        <f t="shared" si="10"/>
        <v>8</v>
      </c>
      <c r="P20" s="27">
        <v>7</v>
      </c>
      <c r="Q20" s="6">
        <f ca="1">IF(P20="","",IF(C20="ж",IF(AB20=67,VLOOKUP(P20,наклон!$H$3:$I$128,2,FALSE),VLOOKUP(P20,наклон!$K$3:$L$128,2,FALSE)),IF(AB20=67,VLOOKUP(P20,наклон!$B$3:$C$128,2,FALSE),VLOOKUP(P20,наклон!$E$3:$F$128,2,FALSE))))</f>
        <v>24</v>
      </c>
      <c r="R20" s="20">
        <f t="shared" si="8"/>
        <v>10</v>
      </c>
      <c r="S20" s="30">
        <v>190</v>
      </c>
      <c r="T20" s="6">
        <f>IF(S20=0,"",IF(C20="ж",IFERROR(VLOOKUP(S20,прыг!$H$3:$I$128,2,FALSE),VLOOKUP(S20,прыг!$H$3:$I$128,2,TRUE)),IFERROR(VLOOKUP(S20,прыг!$B$3:$C$128,2,FALSE),VLOOKUP(S20,прыг!$B$3:$C$128,2,TRUE))))</f>
        <v>40</v>
      </c>
      <c r="U20" s="20">
        <f t="shared" si="9"/>
        <v>7</v>
      </c>
      <c r="V20" s="84"/>
      <c r="W20" s="85" t="str">
        <f>IF(V20=0,"",IF(AB20=67,"",VLOOKUP(V20,стрельба!$B$3:$C$129,2,FALSE)))</f>
        <v/>
      </c>
      <c r="X20" s="86"/>
      <c r="Y20" s="58">
        <f ca="1">N20+Q20+T20</f>
        <v>92</v>
      </c>
      <c r="Z20" s="20"/>
      <c r="AB20" s="1">
        <f t="shared" ca="1" si="2"/>
        <v>67</v>
      </c>
      <c r="AC20" s="8">
        <f t="shared" si="3"/>
        <v>23895</v>
      </c>
      <c r="AD20" s="8">
        <f t="shared" ca="1" si="4"/>
        <v>24215</v>
      </c>
      <c r="AE20" s="8">
        <f t="shared" ca="1" si="5"/>
        <v>26</v>
      </c>
      <c r="AF20" s="37"/>
    </row>
    <row r="21" spans="2:32" ht="30" x14ac:dyDescent="0.25">
      <c r="B21" s="41" t="s">
        <v>37</v>
      </c>
      <c r="C21" s="42" t="s">
        <v>117</v>
      </c>
      <c r="D21" s="9">
        <v>33398</v>
      </c>
      <c r="E21" s="43" t="str">
        <f ca="1">VLOOKUP(AE21,категория!$B$4:$D$158,3,FALSE)</f>
        <v>VI</v>
      </c>
      <c r="F21" s="25" t="s">
        <v>22</v>
      </c>
      <c r="G21" s="84"/>
      <c r="H21" s="85" t="str">
        <f>IF(G21=0,"",IF(C21="ж","",VLOOKUP(G21,гири!$B$3:$C$200,2,FALSE)))</f>
        <v/>
      </c>
      <c r="I21" s="91"/>
      <c r="J21" s="30">
        <v>9</v>
      </c>
      <c r="K21" s="6">
        <f ca="1">IF(J21=0,"",IF(C21="ж",IF(AB21=67,VLOOKUP(J21,тянем!$H$3:$I$127,2,FALSE),VLOOKUP(J21,тянем!$K$3:$L$127,2,FALSE)),""))</f>
        <v>24</v>
      </c>
      <c r="L21" s="20">
        <f t="shared" si="7"/>
        <v>5</v>
      </c>
      <c r="M21" s="27">
        <v>45</v>
      </c>
      <c r="N21" s="6">
        <f ca="1">IF(M21=0,"",IF(C21="ж",IF(AB21=67,VLOOKUP(M21,пресс!$H$3:$I$127,2,FALSE),VLOOKUP(M21,пресс!$K$3:$L$127,2,FALSE)),IF(AB21=67,VLOOKUP(M21,пресс!$B$3:$C$127,2,FALSE),VLOOKUP(M21,пресс!$E$3:$F$127,2,FALSE))))</f>
        <v>40</v>
      </c>
      <c r="O21" s="20">
        <f t="shared" si="10"/>
        <v>6</v>
      </c>
      <c r="P21" s="27">
        <v>18</v>
      </c>
      <c r="Q21" s="6">
        <f ca="1">IF(P21="","",IF(C21="ж",IF(AB21=67,VLOOKUP(P21,наклон!$H$3:$I$128,2,FALSE),VLOOKUP(P21,наклон!$K$3:$L$128,2,FALSE)),IF(AB21=67,VLOOKUP(P21,наклон!$B$3:$C$128,2,FALSE),VLOOKUP(P21,наклон!$E$3:$F$128,2,FALSE))))</f>
        <v>49</v>
      </c>
      <c r="R21" s="20">
        <f t="shared" si="8"/>
        <v>4</v>
      </c>
      <c r="S21" s="30">
        <v>175</v>
      </c>
      <c r="T21" s="6">
        <f>IF(S21=0,"",IF(C21="ж",IFERROR(VLOOKUP(S21,прыг!$H$3:$I$128,2,FALSE),VLOOKUP(S21,прыг!$H$3:$I$128,2,TRUE)),IFERROR(VLOOKUP(S21,прыг!$B$3:$C$128,2,FALSE),VLOOKUP(S21,прыг!$B$3:$C$128,2,TRUE))))</f>
        <v>32</v>
      </c>
      <c r="U21" s="20">
        <f t="shared" si="9"/>
        <v>9</v>
      </c>
      <c r="V21" s="84"/>
      <c r="W21" s="85" t="str">
        <f>IF(V21=0,"",IF(AB21=67,"",VLOOKUP(V21,стрельба!$B$3:$C$129,2,FALSE)))</f>
        <v/>
      </c>
      <c r="X21" s="86"/>
      <c r="Y21" s="58">
        <f t="shared" ca="1" si="6"/>
        <v>145</v>
      </c>
      <c r="Z21" s="20"/>
      <c r="AB21" s="1">
        <f t="shared" ca="1" si="2"/>
        <v>67</v>
      </c>
      <c r="AC21" s="8">
        <f t="shared" si="3"/>
        <v>23898</v>
      </c>
      <c r="AD21" s="8">
        <f t="shared" ca="1" si="4"/>
        <v>24215</v>
      </c>
      <c r="AE21" s="8">
        <f t="shared" ca="1" si="5"/>
        <v>26</v>
      </c>
      <c r="AF21" s="37"/>
    </row>
    <row r="22" spans="2:32" ht="30" x14ac:dyDescent="0.25">
      <c r="B22" s="41" t="s">
        <v>60</v>
      </c>
      <c r="C22" s="42" t="s">
        <v>117</v>
      </c>
      <c r="D22" s="9">
        <v>33382</v>
      </c>
      <c r="E22" s="43" t="str">
        <f ca="1">VLOOKUP(AE22,категория!$B$4:$D$158,3,FALSE)</f>
        <v>VI</v>
      </c>
      <c r="F22" s="25" t="s">
        <v>20</v>
      </c>
      <c r="G22" s="84"/>
      <c r="H22" s="85" t="str">
        <f>IF(G22=0,"",IF(C22="ж","",VLOOKUP(G22,гири!$B$3:$C$200,2,FALSE)))</f>
        <v/>
      </c>
      <c r="I22" s="91"/>
      <c r="J22" s="30">
        <v>4</v>
      </c>
      <c r="K22" s="6">
        <f ca="1">IF(J22=0,"",IF(C22="ж",IF(AB22=67,VLOOKUP(J22,тянем!$H$3:$I$127,2,FALSE),VLOOKUP(J22,тянем!$K$3:$L$127,2,FALSE)),""))</f>
        <v>10</v>
      </c>
      <c r="L22" s="20">
        <f t="shared" si="7"/>
        <v>8</v>
      </c>
      <c r="M22" s="27">
        <v>35</v>
      </c>
      <c r="N22" s="6">
        <f ca="1">IF(M22=0,"",IF(C22="ж",IF(AB22=67,VLOOKUP(M22,пресс!$H$3:$I$127,2,FALSE),VLOOKUP(M22,пресс!$K$3:$L$127,2,FALSE)),IF(AB22=67,VLOOKUP(M22,пресс!$B$3:$C$127,2,FALSE),VLOOKUP(M22,пресс!$E$3:$F$127,2,FALSE))))</f>
        <v>20</v>
      </c>
      <c r="O22" s="20">
        <f t="shared" si="10"/>
        <v>9</v>
      </c>
      <c r="P22" s="27">
        <v>15</v>
      </c>
      <c r="Q22" s="6">
        <f ca="1">IF(P22="","",IF(C22="ж",IF(AB22=67,VLOOKUP(P22,наклон!$H$3:$I$128,2,FALSE),VLOOKUP(P22,наклон!$K$3:$L$128,2,FALSE)),IF(AB22=67,VLOOKUP(P22,наклон!$B$3:$C$128,2,FALSE),VLOOKUP(P22,наклон!$E$3:$F$128,2,FALSE))))</f>
        <v>40</v>
      </c>
      <c r="R22" s="20">
        <f t="shared" si="8"/>
        <v>5</v>
      </c>
      <c r="S22" s="30">
        <v>147</v>
      </c>
      <c r="T22" s="6">
        <f>IF(S22=0,"",IF(C22="ж",IFERROR(VLOOKUP(S22,прыг!$H$3:$I$128,2,FALSE),VLOOKUP(S22,прыг!$H$3:$I$128,2,TRUE)),IFERROR(VLOOKUP(S22,прыг!$B$3:$C$128,2,FALSE),VLOOKUP(S22,прыг!$B$3:$C$128,2,TRUE))))</f>
        <v>18</v>
      </c>
      <c r="U22" s="20">
        <f t="shared" si="9"/>
        <v>11</v>
      </c>
      <c r="V22" s="84"/>
      <c r="W22" s="85" t="str">
        <f>IF(V22=0,"",IF(AB22=67,"",VLOOKUP(V22,стрельба!$B$3:$C$129,2,FALSE)))</f>
        <v/>
      </c>
      <c r="X22" s="86"/>
      <c r="Y22" s="58">
        <f t="shared" ca="1" si="6"/>
        <v>88</v>
      </c>
      <c r="Z22" s="20"/>
      <c r="AB22" s="1">
        <f t="shared" ca="1" si="2"/>
        <v>67</v>
      </c>
      <c r="AC22" s="8">
        <f t="shared" si="3"/>
        <v>23897</v>
      </c>
      <c r="AD22" s="8">
        <f t="shared" ca="1" si="4"/>
        <v>24215</v>
      </c>
      <c r="AE22" s="8">
        <f t="shared" ca="1" si="5"/>
        <v>26</v>
      </c>
      <c r="AF22" s="37"/>
    </row>
    <row r="23" spans="2:32" ht="30.75" thickBot="1" x14ac:dyDescent="0.3">
      <c r="B23" s="59" t="s">
        <v>62</v>
      </c>
      <c r="C23" s="60" t="s">
        <v>117</v>
      </c>
      <c r="D23" s="21">
        <v>32135</v>
      </c>
      <c r="E23" s="61" t="str">
        <f ca="1">VLOOKUP(AE23,категория!$B$4:$D$158,3,FALSE)</f>
        <v>VI</v>
      </c>
      <c r="F23" s="62" t="s">
        <v>21</v>
      </c>
      <c r="G23" s="87"/>
      <c r="H23" s="88" t="str">
        <f>IF(G23=0,"",IF(C23="ж","",VLOOKUP(G23,гири!$B$3:$C$200,2,FALSE)))</f>
        <v/>
      </c>
      <c r="I23" s="92"/>
      <c r="J23" s="31">
        <v>9</v>
      </c>
      <c r="K23" s="22">
        <f ca="1">IF(J23=0,"",IF(C23="ж",IF(AB23=67,VLOOKUP(J23,тянем!$H$3:$I$127,2,FALSE),VLOOKUP(J23,тянем!$K$3:$L$127,2,FALSE)),""))</f>
        <v>24</v>
      </c>
      <c r="L23" s="23">
        <f t="shared" si="7"/>
        <v>5</v>
      </c>
      <c r="M23" s="28">
        <v>54</v>
      </c>
      <c r="N23" s="22">
        <f ca="1">IF(M23=0,"",IF(C23="ж",IF(AB23=67,VLOOKUP(M23,пресс!$H$3:$I$127,2,FALSE),VLOOKUP(M23,пресс!$K$3:$L$127,2,FALSE)),IF(AB23=67,VLOOKUP(M23,пресс!$B$3:$C$127,2,FALSE),VLOOKUP(M23,пресс!$E$3:$F$127,2,FALSE))))</f>
        <v>58</v>
      </c>
      <c r="O23" s="20">
        <f t="shared" si="10"/>
        <v>2</v>
      </c>
      <c r="P23" s="28">
        <v>20</v>
      </c>
      <c r="Q23" s="22">
        <f ca="1">IF(P23="","",IF(C23="ж",IF(AB23=67,VLOOKUP(P23,наклон!$H$3:$I$128,2,FALSE),VLOOKUP(P23,наклон!$K$3:$L$128,2,FALSE)),IF(AB23=67,VLOOKUP(P23,наклон!$B$3:$C$128,2,FALSE),VLOOKUP(P23,наклон!$E$3:$F$128,2,FALSE))))</f>
        <v>55</v>
      </c>
      <c r="R23" s="20">
        <f t="shared" si="8"/>
        <v>3</v>
      </c>
      <c r="S23" s="31">
        <v>209</v>
      </c>
      <c r="T23" s="22">
        <f>IF(S23=0,"",IF(C23="ж",IFERROR(VLOOKUP(S23,прыг!$H$3:$I$128,2,FALSE),VLOOKUP(S23,прыг!$H$3:$I$128,2,TRUE)),IFERROR(VLOOKUP(S23,прыг!$B$3:$C$128,2,FALSE),VLOOKUP(S23,прыг!$B$3:$C$128,2,TRUE))))</f>
        <v>49</v>
      </c>
      <c r="U23" s="20">
        <f t="shared" si="9"/>
        <v>3</v>
      </c>
      <c r="V23" s="87"/>
      <c r="W23" s="88" t="str">
        <f>IF(V23=0,"",IF(AB23=67,"",VLOOKUP(V23,стрельба!$B$3:$C$129,2,FALSE)))</f>
        <v/>
      </c>
      <c r="X23" s="89"/>
      <c r="Y23" s="58">
        <f t="shared" ca="1" si="6"/>
        <v>186</v>
      </c>
      <c r="Z23" s="23"/>
      <c r="AB23" s="1">
        <f t="shared" ca="1" si="2"/>
        <v>67</v>
      </c>
      <c r="AC23" s="8">
        <f t="shared" si="3"/>
        <v>23856</v>
      </c>
      <c r="AD23" s="8">
        <f t="shared" ca="1" si="4"/>
        <v>24215</v>
      </c>
      <c r="AE23" s="8">
        <f t="shared" ca="1" si="5"/>
        <v>29</v>
      </c>
      <c r="AF23" s="37"/>
    </row>
    <row r="24" spans="2:32" ht="19.5" thickBot="1" x14ac:dyDescent="0.3">
      <c r="B24" s="118" t="s">
        <v>186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21"/>
    </row>
    <row r="25" spans="2:32" ht="30" x14ac:dyDescent="0.25">
      <c r="B25" s="38" t="s">
        <v>89</v>
      </c>
      <c r="C25" s="39" t="s">
        <v>117</v>
      </c>
      <c r="D25" s="17">
        <v>31935</v>
      </c>
      <c r="E25" s="40" t="str">
        <f ca="1">VLOOKUP(AE25,категория!$B$4:$D$158,3,FALSE)</f>
        <v>VII</v>
      </c>
      <c r="F25" s="24" t="s">
        <v>102</v>
      </c>
      <c r="G25" s="81"/>
      <c r="H25" s="82" t="str">
        <f>IF(G25=0,"",IF(C25="ж","",VLOOKUP(G25,гири!$B$3:$C$200,2,FALSE)))</f>
        <v/>
      </c>
      <c r="I25" s="83"/>
      <c r="J25" s="29">
        <v>14</v>
      </c>
      <c r="K25" s="18">
        <f ca="1">IF(J25=0,"",IF(C25="ж",IF(AB25=67,VLOOKUP(J25,тянем!$H$3:$I$127,2,FALSE),VLOOKUP(J25,тянем!$K$3:$L$127,2,FALSE)),""))</f>
        <v>34</v>
      </c>
      <c r="L25" s="19">
        <f>RANK(J25,$J$25:$J$42)</f>
        <v>4</v>
      </c>
      <c r="M25" s="29">
        <v>60</v>
      </c>
      <c r="N25" s="18">
        <f ca="1">IF(M25=0,"",IF(C25="ж",IF(AB25=67,VLOOKUP(M25,пресс!$H$3:$I$127,2,FALSE),VLOOKUP(M25,пресс!$K$3:$L$127,2,FALSE)),IF(AB25=67,VLOOKUP(M25,пресс!$B$3:$C$127,2,FALSE),VLOOKUP(M25,пресс!$E$3:$F$127,2,FALSE))))</f>
        <v>70</v>
      </c>
      <c r="O25" s="19">
        <f t="shared" ref="O25:O29" si="11">RANK(M25,$M$25:$M$42)</f>
        <v>1</v>
      </c>
      <c r="P25" s="29">
        <v>21</v>
      </c>
      <c r="Q25" s="18">
        <f ca="1">IF(P25="","",IF(C25="ж",IF(AB25=67,VLOOKUP(P25,наклон!$H$3:$I$128,2,FALSE),VLOOKUP(P25,наклон!$K$3:$L$128,2,FALSE)),IF(AB25=67,VLOOKUP(P25,наклон!$B$3:$C$128,2,FALSE),VLOOKUP(P25,наклон!$E$3:$F$128,2,FALSE))))</f>
        <v>58</v>
      </c>
      <c r="R25" s="19">
        <f t="shared" ref="R25:R27" si="12">RANK(P25,$P$25:$P$42)</f>
        <v>4</v>
      </c>
      <c r="S25" s="29">
        <v>210</v>
      </c>
      <c r="T25" s="18">
        <f>IF(S25=0,"",IF(C25="ж",IFERROR(VLOOKUP(S25,прыг!$H$3:$I$128,2,FALSE),VLOOKUP(S25,прыг!$H$3:$I$128,2,TRUE)),IFERROR(VLOOKUP(S25,прыг!$B$3:$C$128,2,FALSE),VLOOKUP(S25,прыг!$B$3:$C$128,2,TRUE))))</f>
        <v>50</v>
      </c>
      <c r="U25" s="19">
        <f t="shared" ref="U25:U27" si="13">RANK(S25,$S$25:$S$42)</f>
        <v>4</v>
      </c>
      <c r="V25" s="81"/>
      <c r="W25" s="82" t="str">
        <f>IF(V25=0,"",IF(AB25=67,"",VLOOKUP(V25,стрельба!$B$3:$C$129,2,FALSE)))</f>
        <v/>
      </c>
      <c r="X25" s="83"/>
      <c r="Y25" s="29">
        <f t="shared" ca="1" si="6"/>
        <v>212</v>
      </c>
      <c r="Z25" s="116">
        <v>1</v>
      </c>
      <c r="AB25" s="1">
        <f t="shared" ref="AB25:AB42" ca="1" si="14">IF(E25="VI",67,IF(E25="VII",67,89))</f>
        <v>67</v>
      </c>
      <c r="AC25" s="8">
        <f t="shared" ref="AC25:AC42" si="15">MONTH(D25)+YEAR(D25)*12</f>
        <v>23850</v>
      </c>
      <c r="AD25" s="8">
        <f t="shared" ref="AD25:AD42" ca="1" si="16">MONTH(NOW())+YEAR(NOW())*12</f>
        <v>24215</v>
      </c>
      <c r="AE25" s="8">
        <f t="shared" ref="AE25:AE42" ca="1" si="17">INT((AD25-AC25)/12)</f>
        <v>30</v>
      </c>
      <c r="AF25" s="37"/>
    </row>
    <row r="26" spans="2:32" ht="30" x14ac:dyDescent="0.25">
      <c r="B26" s="44" t="s">
        <v>137</v>
      </c>
      <c r="C26" s="45" t="s">
        <v>117</v>
      </c>
      <c r="D26" s="9">
        <v>31853</v>
      </c>
      <c r="E26" s="43" t="str">
        <f ca="1">VLOOKUP(AE26,категория!$B$4:$D$158,3,FALSE)</f>
        <v>VII</v>
      </c>
      <c r="F26" s="25" t="s">
        <v>139</v>
      </c>
      <c r="G26" s="84"/>
      <c r="H26" s="85" t="str">
        <f>IF(G26=0,"",IF(C26="ж","",VLOOKUP(G26,гири!$B$3:$C$200,2,FALSE)))</f>
        <v/>
      </c>
      <c r="I26" s="86"/>
      <c r="J26" s="30">
        <v>15</v>
      </c>
      <c r="K26" s="6">
        <f ca="1">IF(J26=0,"",IF(C26="ж",IF(AB26=67,VLOOKUP(J26,тянем!$H$3:$I$127,2,FALSE),VLOOKUP(J26,тянем!$K$3:$L$127,2,FALSE)),""))</f>
        <v>36</v>
      </c>
      <c r="L26" s="20">
        <f>RANK(J26,$J$25:$J$42)</f>
        <v>2</v>
      </c>
      <c r="M26" s="30">
        <v>60</v>
      </c>
      <c r="N26" s="6">
        <f ca="1">IF(M26=0,"",IF(C26="ж",IF(AB26=67,VLOOKUP(M26,пресс!$H$3:$I$127,2,FALSE),VLOOKUP(M26,пресс!$K$3:$L$127,2,FALSE)),IF(AB26=67,VLOOKUP(M26,пресс!$B$3:$C$127,2,FALSE),VLOOKUP(M26,пресс!$E$3:$F$127,2,FALSE))))</f>
        <v>70</v>
      </c>
      <c r="O26" s="98">
        <f t="shared" si="11"/>
        <v>1</v>
      </c>
      <c r="P26" s="30">
        <v>17</v>
      </c>
      <c r="Q26" s="6">
        <f ca="1">IF(P26="","",IF(C26="ж",IF(AB26=67,VLOOKUP(P26,наклон!$H$3:$I$128,2,FALSE),VLOOKUP(P26,наклон!$K$3:$L$128,2,FALSE)),IF(AB26=67,VLOOKUP(P26,наклон!$B$3:$C$128,2,FALSE),VLOOKUP(P26,наклон!$E$3:$F$128,2,FALSE))))</f>
        <v>46</v>
      </c>
      <c r="R26" s="20">
        <f t="shared" si="12"/>
        <v>11</v>
      </c>
      <c r="S26" s="30">
        <v>212</v>
      </c>
      <c r="T26" s="6">
        <f>IF(S26=0,"",IF(C26="ж",IFERROR(VLOOKUP(S26,прыг!$H$3:$I$128,2,FALSE),VLOOKUP(S26,прыг!$H$3:$I$128,2,TRUE)),IFERROR(VLOOKUP(S26,прыг!$B$3:$C$128,2,FALSE),VLOOKUP(S26,прыг!$B$3:$C$128,2,TRUE))))</f>
        <v>51</v>
      </c>
      <c r="U26" s="20">
        <f>RANK(S26,$S$25:$S$42)</f>
        <v>3</v>
      </c>
      <c r="V26" s="84"/>
      <c r="W26" s="85" t="str">
        <f>IF(V26=0,"",IF(AB26=67,"",VLOOKUP(V26,стрельба!$B$3:$C$129,2,FALSE)))</f>
        <v/>
      </c>
      <c r="X26" s="86"/>
      <c r="Y26" s="55">
        <f t="shared" ca="1" si="6"/>
        <v>203</v>
      </c>
      <c r="Z26" s="20"/>
      <c r="AB26" s="1">
        <f t="shared" ca="1" si="14"/>
        <v>67</v>
      </c>
      <c r="AC26" s="8">
        <f t="shared" si="15"/>
        <v>23847</v>
      </c>
      <c r="AD26" s="8">
        <f t="shared" ca="1" si="16"/>
        <v>24215</v>
      </c>
      <c r="AE26" s="8">
        <f t="shared" ca="1" si="17"/>
        <v>30</v>
      </c>
      <c r="AF26" s="37"/>
    </row>
    <row r="27" spans="2:32" ht="30" x14ac:dyDescent="0.25">
      <c r="B27" s="41" t="s">
        <v>34</v>
      </c>
      <c r="C27" s="42" t="s">
        <v>117</v>
      </c>
      <c r="D27" s="9">
        <v>31072</v>
      </c>
      <c r="E27" s="43" t="str">
        <f ca="1">VLOOKUP(AE27,категория!$B$4:$D$158,3,FALSE)</f>
        <v>VII</v>
      </c>
      <c r="F27" s="25" t="s">
        <v>98</v>
      </c>
      <c r="G27" s="84"/>
      <c r="H27" s="85" t="str">
        <f>IF(G27=0,"",IF(C27="ж","",VLOOKUP(G27,гири!$B$3:$C$200,2,FALSE)))</f>
        <v/>
      </c>
      <c r="I27" s="86"/>
      <c r="J27" s="30">
        <v>14</v>
      </c>
      <c r="K27" s="6">
        <f ca="1">IF(J27=0,"",IF(C27="ж",IF(AB27=67,VLOOKUP(J27,тянем!$H$3:$I$127,2,FALSE),VLOOKUP(J27,тянем!$K$3:$L$127,2,FALSE)),""))</f>
        <v>34</v>
      </c>
      <c r="L27" s="20">
        <f t="shared" ref="L27:L42" si="18">RANK(J27,$J$25:$J$42)</f>
        <v>4</v>
      </c>
      <c r="M27" s="30">
        <v>43</v>
      </c>
      <c r="N27" s="6">
        <f ca="1">IF(M27=0,"",IF(C27="ж",IF(AB27=67,VLOOKUP(M27,пресс!$H$3:$I$127,2,FALSE),VLOOKUP(M27,пресс!$K$3:$L$127,2,FALSE)),IF(AB27=67,VLOOKUP(M27,пресс!$B$3:$C$127,2,FALSE),VLOOKUP(M27,пресс!$E$3:$F$127,2,FALSE))))</f>
        <v>36</v>
      </c>
      <c r="O27" s="20">
        <f t="shared" si="11"/>
        <v>9</v>
      </c>
      <c r="P27" s="30">
        <v>17</v>
      </c>
      <c r="Q27" s="6">
        <f ca="1">IF(P27="","",IF(C27="ж",IF(AB27=67,VLOOKUP(P27,наклон!$H$3:$I$128,2,FALSE),VLOOKUP(P27,наклон!$K$3:$L$128,2,FALSE)),IF(AB27=67,VLOOKUP(P27,наклон!$B$3:$C$128,2,FALSE),VLOOKUP(P27,наклон!$E$3:$F$128,2,FALSE))))</f>
        <v>46</v>
      </c>
      <c r="R27" s="20">
        <f t="shared" si="12"/>
        <v>11</v>
      </c>
      <c r="S27" s="30">
        <v>196</v>
      </c>
      <c r="T27" s="6">
        <f>IF(S27=0,"",IF(C27="ж",IFERROR(VLOOKUP(S27,прыг!$H$3:$I$128,2,FALSE),VLOOKUP(S27,прыг!$H$3:$I$128,2,TRUE)),IFERROR(VLOOKUP(S27,прыг!$B$3:$C$128,2,FALSE),VLOOKUP(S27,прыг!$B$3:$C$128,2,TRUE))))</f>
        <v>43</v>
      </c>
      <c r="U27" s="20">
        <f t="shared" si="13"/>
        <v>11</v>
      </c>
      <c r="V27" s="84"/>
      <c r="W27" s="85" t="str">
        <f>IF(V27=0,"",IF(AB27=67,"",VLOOKUP(V27,стрельба!$B$3:$C$129,2,FALSE)))</f>
        <v/>
      </c>
      <c r="X27" s="86"/>
      <c r="Y27" s="55">
        <f t="shared" ca="1" si="6"/>
        <v>159</v>
      </c>
      <c r="Z27" s="20"/>
      <c r="AB27" s="1">
        <f t="shared" ca="1" si="14"/>
        <v>67</v>
      </c>
      <c r="AC27" s="8">
        <f t="shared" si="15"/>
        <v>23821</v>
      </c>
      <c r="AD27" s="8">
        <f t="shared" ca="1" si="16"/>
        <v>24215</v>
      </c>
      <c r="AE27" s="8">
        <f t="shared" ca="1" si="17"/>
        <v>32</v>
      </c>
      <c r="AF27" s="37"/>
    </row>
    <row r="28" spans="2:32" ht="30" x14ac:dyDescent="0.25">
      <c r="B28" s="44" t="s">
        <v>133</v>
      </c>
      <c r="C28" s="45" t="s">
        <v>117</v>
      </c>
      <c r="D28" s="9">
        <v>30334</v>
      </c>
      <c r="E28" s="43" t="str">
        <f ca="1">VLOOKUP(AE28,категория!$B$4:$D$158,3,FALSE)</f>
        <v>VII</v>
      </c>
      <c r="F28" s="25" t="s">
        <v>128</v>
      </c>
      <c r="G28" s="84"/>
      <c r="H28" s="85" t="str">
        <f>IF(G28=0,"",IF(C28="ж","",VLOOKUP(G28,гири!$B$3:$C$200,2,FALSE)))</f>
        <v/>
      </c>
      <c r="I28" s="86"/>
      <c r="J28" s="30">
        <v>4</v>
      </c>
      <c r="K28" s="6">
        <f ca="1">IF(J28=0,"",IF(C28="ж",IF(AB28=67,VLOOKUP(J28,тянем!$H$3:$I$127,2,FALSE),VLOOKUP(J28,тянем!$K$3:$L$127,2,FALSE)),""))</f>
        <v>10</v>
      </c>
      <c r="L28" s="20">
        <f t="shared" si="18"/>
        <v>15</v>
      </c>
      <c r="M28" s="30">
        <v>46</v>
      </c>
      <c r="N28" s="6">
        <f ca="1">IF(M28=0,"",IF(C28="ж",IF(AB28=67,VLOOKUP(M28,пресс!$H$3:$I$127,2,FALSE),VLOOKUP(M28,пресс!$K$3:$L$127,2,FALSE)),IF(AB28=67,VLOOKUP(M28,пресс!$B$3:$C$127,2,FALSE),VLOOKUP(M28,пресс!$E$3:$F$127,2,FALSE))))</f>
        <v>42</v>
      </c>
      <c r="O28" s="20">
        <f t="shared" si="11"/>
        <v>6</v>
      </c>
      <c r="P28" s="30">
        <v>18</v>
      </c>
      <c r="Q28" s="6">
        <f ca="1">IF(P28="","",IF(C28="ж",IF(AB28=67,VLOOKUP(P28,наклон!$H$3:$I$128,2,FALSE),VLOOKUP(P28,наклон!$K$3:$L$128,2,FALSE)),IF(AB28=67,VLOOKUP(P28,наклон!$B$3:$C$128,2,FALSE),VLOOKUP(P28,наклон!$E$3:$F$128,2,FALSE))))</f>
        <v>49</v>
      </c>
      <c r="R28" s="20">
        <f>RANK(P28,$P$25:$P$42)</f>
        <v>9</v>
      </c>
      <c r="S28" s="30">
        <v>205</v>
      </c>
      <c r="T28" s="6">
        <f>IF(S28=0,"",IF(C28="ж",IFERROR(VLOOKUP(S28,прыг!$H$3:$I$128,2,FALSE),VLOOKUP(S28,прыг!$H$3:$I$128,2,TRUE)),IFERROR(VLOOKUP(S28,прыг!$B$3:$C$128,2,FALSE),VLOOKUP(S28,прыг!$B$3:$C$128,2,TRUE))))</f>
        <v>47</v>
      </c>
      <c r="U28" s="20">
        <f>RANK(S28,$S$25:$S$42)</f>
        <v>6</v>
      </c>
      <c r="V28" s="84"/>
      <c r="W28" s="85" t="str">
        <f>IF(V28=0,"",IF(AB28=67,"",VLOOKUP(V28,стрельба!$B$3:$C$129,2,FALSE)))</f>
        <v/>
      </c>
      <c r="X28" s="86"/>
      <c r="Y28" s="55">
        <f t="shared" ca="1" si="6"/>
        <v>148</v>
      </c>
      <c r="Z28" s="20"/>
      <c r="AB28" s="1">
        <f t="shared" ca="1" si="14"/>
        <v>67</v>
      </c>
      <c r="AC28" s="8">
        <f t="shared" si="15"/>
        <v>23797</v>
      </c>
      <c r="AD28" s="8">
        <f t="shared" ca="1" si="16"/>
        <v>24215</v>
      </c>
      <c r="AE28" s="8">
        <f t="shared" ca="1" si="17"/>
        <v>34</v>
      </c>
      <c r="AF28" s="37"/>
    </row>
    <row r="29" spans="2:32" ht="30" x14ac:dyDescent="0.25">
      <c r="B29" s="44" t="s">
        <v>165</v>
      </c>
      <c r="C29" s="45" t="s">
        <v>117</v>
      </c>
      <c r="D29" s="9">
        <v>28986</v>
      </c>
      <c r="E29" s="43" t="str">
        <f ca="1">VLOOKUP(AE29,категория!$B$4:$D$158,3,FALSE)</f>
        <v>VII</v>
      </c>
      <c r="F29" s="25" t="s">
        <v>163</v>
      </c>
      <c r="G29" s="84"/>
      <c r="H29" s="85" t="str">
        <f>IF(G29=0,"",IF(C29="ж","",VLOOKUP(G29,гири!$B$3:$C$200,2,FALSE)))</f>
        <v/>
      </c>
      <c r="I29" s="86"/>
      <c r="J29" s="30">
        <v>12</v>
      </c>
      <c r="K29" s="6">
        <f ca="1">IF(J29=0,"",IF(C29="ж",IF(AB29=67,VLOOKUP(J29,тянем!$H$3:$I$127,2,FALSE),VLOOKUP(J29,тянем!$K$3:$L$127,2,FALSE)),""))</f>
        <v>30</v>
      </c>
      <c r="L29" s="20">
        <f t="shared" si="18"/>
        <v>7</v>
      </c>
      <c r="M29" s="30">
        <v>49</v>
      </c>
      <c r="N29" s="6">
        <f ca="1">IF(M29=0,"",IF(C29="ж",IF(AB29=67,VLOOKUP(M29,пресс!$H$3:$I$127,2,FALSE),VLOOKUP(M29,пресс!$K$3:$L$127,2,FALSE)),IF(AB29=67,VLOOKUP(M29,пресс!$B$3:$C$127,2,FALSE),VLOOKUP(M29,пресс!$E$3:$F$127,2,FALSE))))</f>
        <v>48</v>
      </c>
      <c r="O29" s="20">
        <f t="shared" si="11"/>
        <v>5</v>
      </c>
      <c r="P29" s="30">
        <v>19</v>
      </c>
      <c r="Q29" s="6">
        <f ca="1">IF(P29="","",IF(C29="ж",IF(AB29=67,VLOOKUP(P29,наклон!$H$3:$I$128,2,FALSE),VLOOKUP(P29,наклон!$K$3:$L$128,2,FALSE)),IF(AB29=67,VLOOKUP(P29,наклон!$B$3:$C$128,2,FALSE),VLOOKUP(P29,наклон!$E$3:$F$128,2,FALSE))))</f>
        <v>52</v>
      </c>
      <c r="R29" s="20">
        <f t="shared" ref="R29:R42" si="19">RANK(P29,$P$25:$P$42)</f>
        <v>7</v>
      </c>
      <c r="S29" s="30">
        <v>202</v>
      </c>
      <c r="T29" s="6">
        <f>IF(S29=0,"",IF(C29="ж",IFERROR(VLOOKUP(S29,прыг!$H$3:$I$128,2,FALSE),VLOOKUP(S29,прыг!$H$3:$I$128,2,TRUE)),IFERROR(VLOOKUP(S29,прыг!$B$3:$C$128,2,FALSE),VLOOKUP(S29,прыг!$B$3:$C$128,2,TRUE))))</f>
        <v>46</v>
      </c>
      <c r="U29" s="20">
        <f t="shared" ref="U29:U42" si="20">RANK(S29,$S$25:$S$42)</f>
        <v>9</v>
      </c>
      <c r="V29" s="84"/>
      <c r="W29" s="85" t="str">
        <f>IF(V29=0,"",IF(AB29=67,"",VLOOKUP(V29,стрельба!$B$3:$C$129,2,FALSE)))</f>
        <v/>
      </c>
      <c r="X29" s="86"/>
      <c r="Y29" s="55">
        <f t="shared" ca="1" si="6"/>
        <v>176</v>
      </c>
      <c r="Z29" s="20"/>
      <c r="AB29" s="1">
        <f t="shared" ca="1" si="14"/>
        <v>67</v>
      </c>
      <c r="AC29" s="8">
        <f t="shared" si="15"/>
        <v>23753</v>
      </c>
      <c r="AD29" s="8">
        <f t="shared" ca="1" si="16"/>
        <v>24215</v>
      </c>
      <c r="AE29" s="8">
        <f t="shared" ca="1" si="17"/>
        <v>38</v>
      </c>
      <c r="AF29" s="37"/>
    </row>
    <row r="30" spans="2:32" ht="30" x14ac:dyDescent="0.25">
      <c r="B30" s="41" t="s">
        <v>63</v>
      </c>
      <c r="C30" s="42" t="s">
        <v>117</v>
      </c>
      <c r="D30" s="9">
        <v>31997</v>
      </c>
      <c r="E30" s="43" t="str">
        <f ca="1">VLOOKUP(AE30,категория!$B$4:$D$158,3,FALSE)</f>
        <v>VII</v>
      </c>
      <c r="F30" s="25" t="s">
        <v>22</v>
      </c>
      <c r="G30" s="84"/>
      <c r="H30" s="85" t="str">
        <f>IF(G30=0,"",IF(C30="ж","",VLOOKUP(G30,гири!$B$3:$C$200,2,FALSE)))</f>
        <v/>
      </c>
      <c r="I30" s="86"/>
      <c r="J30" s="30">
        <v>4</v>
      </c>
      <c r="K30" s="6">
        <f ca="1">IF(J30=0,"",IF(C30="ж",IF(AB30=67,VLOOKUP(J30,тянем!$H$3:$I$127,2,FALSE),VLOOKUP(J30,тянем!$K$3:$L$127,2,FALSE)),""))</f>
        <v>10</v>
      </c>
      <c r="L30" s="20">
        <f t="shared" si="18"/>
        <v>15</v>
      </c>
      <c r="M30" s="30">
        <v>16</v>
      </c>
      <c r="N30" s="6">
        <f ca="1">IF(M30=0,"",IF(C30="ж",IF(AB30=67,VLOOKUP(M30,пресс!$H$3:$I$127,2,FALSE),VLOOKUP(M30,пресс!$K$3:$L$127,2,FALSE)),IF(AB30=67,VLOOKUP(M30,пресс!$B$3:$C$127,2,FALSE),VLOOKUP(M30,пресс!$E$3:$F$127,2,FALSE))))</f>
        <v>8</v>
      </c>
      <c r="O30" s="20">
        <f>RANK(M30,$M$25:$M$42)</f>
        <v>17</v>
      </c>
      <c r="P30" s="30">
        <v>9</v>
      </c>
      <c r="Q30" s="6">
        <f ca="1">IF(P30="","",IF(C30="ж",IF(AB30=67,VLOOKUP(P30,наклон!$H$3:$I$128,2,FALSE),VLOOKUP(P30,наклон!$K$3:$L$128,2,FALSE)),IF(AB30=67,VLOOKUP(P30,наклон!$B$3:$C$128,2,FALSE),VLOOKUP(P30,наклон!$E$3:$F$128,2,FALSE))))</f>
        <v>28</v>
      </c>
      <c r="R30" s="20">
        <f t="shared" si="19"/>
        <v>18</v>
      </c>
      <c r="S30" s="30">
        <v>192</v>
      </c>
      <c r="T30" s="6">
        <f>IF(S30=0,"",IF(C30="ж",IFERROR(VLOOKUP(S30,прыг!$H$3:$I$128,2,FALSE),VLOOKUP(S30,прыг!$H$3:$I$128,2,TRUE)),IFERROR(VLOOKUP(S30,прыг!$B$3:$C$128,2,FALSE),VLOOKUP(S30,прыг!$B$3:$C$128,2,TRUE))))</f>
        <v>41</v>
      </c>
      <c r="U30" s="20">
        <f t="shared" si="20"/>
        <v>12</v>
      </c>
      <c r="V30" s="84"/>
      <c r="W30" s="85" t="str">
        <f>IF(V30=0,"",IF(AB30=67,"",VLOOKUP(V30,стрельба!$B$3:$C$129,2,FALSE)))</f>
        <v/>
      </c>
      <c r="X30" s="86"/>
      <c r="Y30" s="55">
        <f t="shared" ca="1" si="6"/>
        <v>87</v>
      </c>
      <c r="Z30" s="20"/>
      <c r="AB30" s="1">
        <f t="shared" ca="1" si="14"/>
        <v>67</v>
      </c>
      <c r="AC30" s="8">
        <f t="shared" si="15"/>
        <v>23852</v>
      </c>
      <c r="AD30" s="8">
        <f t="shared" ca="1" si="16"/>
        <v>24215</v>
      </c>
      <c r="AE30" s="8">
        <f t="shared" ca="1" si="17"/>
        <v>30</v>
      </c>
      <c r="AF30" s="37"/>
    </row>
    <row r="31" spans="2:32" ht="30" x14ac:dyDescent="0.25">
      <c r="B31" s="41" t="s">
        <v>83</v>
      </c>
      <c r="C31" s="42" t="s">
        <v>117</v>
      </c>
      <c r="D31" s="9">
        <v>32004</v>
      </c>
      <c r="E31" s="43" t="str">
        <f ca="1">VLOOKUP(AE31,категория!$B$4:$D$158,3,FALSE)</f>
        <v>VII</v>
      </c>
      <c r="F31" s="46" t="s">
        <v>101</v>
      </c>
      <c r="G31" s="84"/>
      <c r="H31" s="85" t="str">
        <f>IF(G31=0,"",IF(C31="ж","",VLOOKUP(G31,гири!$B$3:$C$200,2,FALSE)))</f>
        <v/>
      </c>
      <c r="I31" s="86"/>
      <c r="J31" s="30">
        <v>10</v>
      </c>
      <c r="K31" s="6">
        <f ca="1">IF(J31=0,"",IF(C31="ж",IF(AB31=67,VLOOKUP(J31,тянем!$H$3:$I$127,2,FALSE),VLOOKUP(J31,тянем!$K$3:$L$127,2,FALSE)),""))</f>
        <v>26</v>
      </c>
      <c r="L31" s="20">
        <f t="shared" si="18"/>
        <v>9</v>
      </c>
      <c r="M31" s="30">
        <v>56</v>
      </c>
      <c r="N31" s="6">
        <f ca="1">IF(M31=0,"",IF(C31="ж",IF(AB31=67,VLOOKUP(M31,пресс!$H$3:$I$127,2,FALSE),VLOOKUP(M31,пресс!$K$3:$L$127,2,FALSE)),IF(AB31=67,VLOOKUP(M31,пресс!$B$3:$C$127,2,FALSE),VLOOKUP(M31,пресс!$E$3:$F$127,2,FALSE))))</f>
        <v>62</v>
      </c>
      <c r="O31" s="20">
        <f t="shared" ref="O31:O42" si="21">RANK(M31,$M$25:$M$42)</f>
        <v>3</v>
      </c>
      <c r="P31" s="30">
        <v>18</v>
      </c>
      <c r="Q31" s="6">
        <f ca="1">IF(P31="","",IF(C31="ж",IF(AB31=67,VLOOKUP(P31,наклон!$H$3:$I$128,2,FALSE),VLOOKUP(P31,наклон!$K$3:$L$128,2,FALSE)),IF(AB31=67,VLOOKUP(P31,наклон!$B$3:$C$128,2,FALSE),VLOOKUP(P31,наклон!$E$3:$F$128,2,FALSE))))</f>
        <v>49</v>
      </c>
      <c r="R31" s="20">
        <f t="shared" si="19"/>
        <v>9</v>
      </c>
      <c r="S31" s="30">
        <v>186</v>
      </c>
      <c r="T31" s="6">
        <f>IF(S31=0,"",IF(C31="ж",IFERROR(VLOOKUP(S31,прыг!$H$3:$I$128,2,FALSE),VLOOKUP(S31,прыг!$H$3:$I$128,2,TRUE)),IFERROR(VLOOKUP(S31,прыг!$B$3:$C$128,2,FALSE),VLOOKUP(S31,прыг!$B$3:$C$128,2,TRUE))))</f>
        <v>38</v>
      </c>
      <c r="U31" s="20">
        <f t="shared" si="20"/>
        <v>13</v>
      </c>
      <c r="V31" s="84"/>
      <c r="W31" s="85" t="str">
        <f>IF(V31=0,"",IF(AB31=67,"",VLOOKUP(V31,стрельба!$B$3:$C$129,2,FALSE)))</f>
        <v/>
      </c>
      <c r="X31" s="86"/>
      <c r="Y31" s="55">
        <f t="shared" ca="1" si="6"/>
        <v>175</v>
      </c>
      <c r="Z31" s="20"/>
      <c r="AB31" s="1">
        <f t="shared" ca="1" si="14"/>
        <v>67</v>
      </c>
      <c r="AC31" s="8">
        <f t="shared" si="15"/>
        <v>23852</v>
      </c>
      <c r="AD31" s="8">
        <f t="shared" ca="1" si="16"/>
        <v>24215</v>
      </c>
      <c r="AE31" s="8">
        <f t="shared" ca="1" si="17"/>
        <v>30</v>
      </c>
      <c r="AF31" s="37"/>
    </row>
    <row r="32" spans="2:32" ht="30" x14ac:dyDescent="0.25">
      <c r="B32" s="41" t="s">
        <v>44</v>
      </c>
      <c r="C32" s="42" t="s">
        <v>117</v>
      </c>
      <c r="D32" s="9">
        <v>29504</v>
      </c>
      <c r="E32" s="43" t="str">
        <f ca="1">VLOOKUP(AE32,категория!$B$4:$D$158,3,FALSE)</f>
        <v>VII</v>
      </c>
      <c r="F32" s="25" t="s">
        <v>21</v>
      </c>
      <c r="G32" s="84"/>
      <c r="H32" s="85" t="str">
        <f>IF(G32=0,"",IF(C32="ж","",VLOOKUP(G32,гири!$B$3:$C$200,2,FALSE)))</f>
        <v/>
      </c>
      <c r="I32" s="86"/>
      <c r="J32" s="30">
        <v>25</v>
      </c>
      <c r="K32" s="6">
        <f ca="1">IF(J32=0,"",IF(C32="ж",IF(AB32=67,VLOOKUP(J32,тянем!$H$3:$I$127,2,FALSE),VLOOKUP(J32,тянем!$K$3:$L$127,2,FALSE)),""))</f>
        <v>56</v>
      </c>
      <c r="L32" s="98">
        <f t="shared" si="18"/>
        <v>1</v>
      </c>
      <c r="M32" s="30">
        <v>45</v>
      </c>
      <c r="N32" s="6">
        <f ca="1">IF(M32=0,"",IF(C32="ж",IF(AB32=67,VLOOKUP(M32,пресс!$H$3:$I$127,2,FALSE),VLOOKUP(M32,пресс!$K$3:$L$127,2,FALSE)),IF(AB32=67,VLOOKUP(M32,пресс!$B$3:$C$127,2,FALSE),VLOOKUP(M32,пресс!$E$3:$F$127,2,FALSE))))</f>
        <v>40</v>
      </c>
      <c r="O32" s="20">
        <f t="shared" si="21"/>
        <v>7</v>
      </c>
      <c r="P32" s="30">
        <v>23</v>
      </c>
      <c r="Q32" s="6">
        <f ca="1">IF(P32="","",IF(C32="ж",IF(AB32=67,VLOOKUP(P32,наклон!$H$3:$I$128,2,FALSE),VLOOKUP(P32,наклон!$K$3:$L$128,2,FALSE)),IF(AB32=67,VLOOKUP(P32,наклон!$B$3:$C$128,2,FALSE),VLOOKUP(P32,наклон!$E$3:$F$128,2,FALSE))))</f>
        <v>64</v>
      </c>
      <c r="R32" s="98">
        <f t="shared" si="19"/>
        <v>1</v>
      </c>
      <c r="S32" s="30">
        <v>204</v>
      </c>
      <c r="T32" s="6">
        <f>IF(S32=0,"",IF(C32="ж",IFERROR(VLOOKUP(S32,прыг!$H$3:$I$128,2,FALSE),VLOOKUP(S32,прыг!$H$3:$I$128,2,TRUE)),IFERROR(VLOOKUP(S32,прыг!$B$3:$C$128,2,FALSE),VLOOKUP(S32,прыг!$B$3:$C$128,2,TRUE))))</f>
        <v>47</v>
      </c>
      <c r="U32" s="20">
        <f t="shared" si="20"/>
        <v>8</v>
      </c>
      <c r="V32" s="84"/>
      <c r="W32" s="85" t="str">
        <f>IF(V32=0,"",IF(AB32=67,"",VLOOKUP(V32,стрельба!$B$3:$C$129,2,FALSE)))</f>
        <v/>
      </c>
      <c r="X32" s="86"/>
      <c r="Y32" s="55">
        <f t="shared" ca="1" si="6"/>
        <v>207</v>
      </c>
      <c r="Z32" s="20"/>
      <c r="AB32" s="1">
        <f t="shared" ca="1" si="14"/>
        <v>67</v>
      </c>
      <c r="AC32" s="8">
        <f t="shared" si="15"/>
        <v>23770</v>
      </c>
      <c r="AD32" s="8">
        <f t="shared" ca="1" si="16"/>
        <v>24215</v>
      </c>
      <c r="AE32" s="8">
        <f t="shared" ca="1" si="17"/>
        <v>37</v>
      </c>
      <c r="AF32" s="37"/>
    </row>
    <row r="33" spans="2:32" ht="30" x14ac:dyDescent="0.25">
      <c r="B33" s="41" t="s">
        <v>51</v>
      </c>
      <c r="C33" s="42" t="s">
        <v>117</v>
      </c>
      <c r="D33" s="9">
        <v>28813</v>
      </c>
      <c r="E33" s="43" t="str">
        <f ca="1">VLOOKUP(AE33,категория!$B$4:$D$158,3,FALSE)</f>
        <v>VII</v>
      </c>
      <c r="F33" s="25" t="s">
        <v>99</v>
      </c>
      <c r="G33" s="84"/>
      <c r="H33" s="85" t="str">
        <f>IF(G33=0,"",IF(C33="ж","",VLOOKUP(G33,гири!$B$3:$C$200,2,FALSE)))</f>
        <v/>
      </c>
      <c r="I33" s="86"/>
      <c r="J33" s="30">
        <v>6</v>
      </c>
      <c r="K33" s="6">
        <f ca="1">IF(J33=0,"",IF(C33="ж",IF(AB33=67,VLOOKUP(J33,тянем!$H$3:$I$127,2,FALSE),VLOOKUP(J33,тянем!$K$3:$L$127,2,FALSE)),""))</f>
        <v>16</v>
      </c>
      <c r="L33" s="20">
        <f t="shared" si="18"/>
        <v>12</v>
      </c>
      <c r="M33" s="30">
        <v>40</v>
      </c>
      <c r="N33" s="6">
        <f ca="1">IF(M33=0,"",IF(C33="ж",IF(AB33=67,VLOOKUP(M33,пресс!$H$3:$I$127,2,FALSE),VLOOKUP(M33,пресс!$K$3:$L$127,2,FALSE)),IF(AB33=67,VLOOKUP(M33,пресс!$B$3:$C$127,2,FALSE),VLOOKUP(M33,пресс!$E$3:$F$127,2,FALSE))))</f>
        <v>30</v>
      </c>
      <c r="O33" s="20">
        <f t="shared" si="21"/>
        <v>12</v>
      </c>
      <c r="P33" s="30">
        <v>21</v>
      </c>
      <c r="Q33" s="6">
        <f ca="1">IF(P33="","",IF(C33="ж",IF(AB33=67,VLOOKUP(P33,наклон!$H$3:$I$128,2,FALSE),VLOOKUP(P33,наклон!$K$3:$L$128,2,FALSE)),IF(AB33=67,VLOOKUP(P33,наклон!$B$3:$C$128,2,FALSE),VLOOKUP(P33,наклон!$E$3:$F$128,2,FALSE))))</f>
        <v>58</v>
      </c>
      <c r="R33" s="20">
        <f t="shared" si="19"/>
        <v>4</v>
      </c>
      <c r="S33" s="30">
        <v>206</v>
      </c>
      <c r="T33" s="6">
        <f>IF(S33=0,"",IF(C33="ж",IFERROR(VLOOKUP(S33,прыг!$H$3:$I$128,2,FALSE),VLOOKUP(S33,прыг!$H$3:$I$128,2,TRUE)),IFERROR(VLOOKUP(S33,прыг!$B$3:$C$128,2,FALSE),VLOOKUP(S33,прыг!$B$3:$C$128,2,TRUE))))</f>
        <v>48</v>
      </c>
      <c r="U33" s="20">
        <f t="shared" si="20"/>
        <v>5</v>
      </c>
      <c r="V33" s="84"/>
      <c r="W33" s="85" t="str">
        <f>IF(V33=0,"",IF(AB33=67,"",VLOOKUP(V33,стрельба!$B$3:$C$129,2,FALSE)))</f>
        <v/>
      </c>
      <c r="X33" s="86"/>
      <c r="Y33" s="55">
        <f t="shared" ca="1" si="6"/>
        <v>152</v>
      </c>
      <c r="Z33" s="20"/>
      <c r="AB33" s="1">
        <f t="shared" ca="1" si="14"/>
        <v>67</v>
      </c>
      <c r="AC33" s="8">
        <f t="shared" si="15"/>
        <v>23747</v>
      </c>
      <c r="AD33" s="8">
        <f t="shared" ca="1" si="16"/>
        <v>24215</v>
      </c>
      <c r="AE33" s="8">
        <f t="shared" ca="1" si="17"/>
        <v>39</v>
      </c>
      <c r="AF33" s="37"/>
    </row>
    <row r="34" spans="2:32" ht="25.5" x14ac:dyDescent="0.25">
      <c r="B34" s="47" t="s">
        <v>68</v>
      </c>
      <c r="C34" s="42" t="s">
        <v>117</v>
      </c>
      <c r="D34" s="9">
        <v>31728</v>
      </c>
      <c r="E34" s="43" t="str">
        <f ca="1">VLOOKUP(AE34,категория!$B$4:$D$158,3,FALSE)</f>
        <v>VII</v>
      </c>
      <c r="F34" s="25" t="s">
        <v>96</v>
      </c>
      <c r="G34" s="84"/>
      <c r="H34" s="85" t="str">
        <f>IF(G34=0,"",IF(C34="ж","",VLOOKUP(G34,гири!$B$3:$C$200,2,FALSE)))</f>
        <v/>
      </c>
      <c r="I34" s="86"/>
      <c r="J34" s="30">
        <v>11</v>
      </c>
      <c r="K34" s="6">
        <f ca="1">IF(J34=0,"",IF(C34="ж",IF(AB34=67,VLOOKUP(J34,тянем!$H$3:$I$127,2,FALSE),VLOOKUP(J34,тянем!$K$3:$L$127,2,FALSE)),""))</f>
        <v>28</v>
      </c>
      <c r="L34" s="20">
        <f t="shared" si="18"/>
        <v>8</v>
      </c>
      <c r="M34" s="30">
        <v>41</v>
      </c>
      <c r="N34" s="6">
        <f ca="1">IF(M34=0,"",IF(C34="ж",IF(AB34=67,VLOOKUP(M34,пресс!$H$3:$I$127,2,FALSE),VLOOKUP(M34,пресс!$K$3:$L$127,2,FALSE)),IF(AB34=67,VLOOKUP(M34,пресс!$B$3:$C$127,2,FALSE),VLOOKUP(M34,пресс!$E$3:$F$127,2,FALSE))))</f>
        <v>32</v>
      </c>
      <c r="O34" s="20">
        <f t="shared" si="21"/>
        <v>11</v>
      </c>
      <c r="P34" s="30">
        <v>16</v>
      </c>
      <c r="Q34" s="6">
        <f ca="1">IF(P34="","",IF(C34="ж",IF(AB34=67,VLOOKUP(P34,наклон!$H$3:$I$128,2,FALSE),VLOOKUP(P34,наклон!$K$3:$L$128,2,FALSE)),IF(AB34=67,VLOOKUP(P34,наклон!$B$3:$C$128,2,FALSE),VLOOKUP(P34,наклон!$E$3:$F$128,2,FALSE))))</f>
        <v>43</v>
      </c>
      <c r="R34" s="20">
        <f t="shared" si="19"/>
        <v>14</v>
      </c>
      <c r="S34" s="30">
        <v>220</v>
      </c>
      <c r="T34" s="6">
        <f>IF(S34=0,"",IF(C34="ж",IFERROR(VLOOKUP(S34,прыг!$H$3:$I$128,2,FALSE),VLOOKUP(S34,прыг!$H$3:$I$128,2,TRUE)),IFERROR(VLOOKUP(S34,прыг!$B$3:$C$128,2,FALSE),VLOOKUP(S34,прыг!$B$3:$C$128,2,TRUE))))</f>
        <v>55</v>
      </c>
      <c r="U34" s="98">
        <f t="shared" si="20"/>
        <v>1</v>
      </c>
      <c r="V34" s="84"/>
      <c r="W34" s="85" t="str">
        <f>IF(V34=0,"",IF(AB34=67,"",VLOOKUP(V34,стрельба!$B$3:$C$129,2,FALSE)))</f>
        <v/>
      </c>
      <c r="X34" s="86"/>
      <c r="Y34" s="55">
        <f t="shared" ca="1" si="6"/>
        <v>158</v>
      </c>
      <c r="Z34" s="20"/>
      <c r="AB34" s="1">
        <f t="shared" ca="1" si="14"/>
        <v>67</v>
      </c>
      <c r="AC34" s="8">
        <f t="shared" si="15"/>
        <v>23843</v>
      </c>
      <c r="AD34" s="8">
        <f t="shared" ca="1" si="16"/>
        <v>24215</v>
      </c>
      <c r="AE34" s="8">
        <f t="shared" ca="1" si="17"/>
        <v>31</v>
      </c>
      <c r="AF34" s="37"/>
    </row>
    <row r="35" spans="2:32" ht="30" x14ac:dyDescent="0.25">
      <c r="B35" s="41" t="s">
        <v>77</v>
      </c>
      <c r="C35" s="42" t="s">
        <v>117</v>
      </c>
      <c r="D35" s="9">
        <v>30814</v>
      </c>
      <c r="E35" s="43" t="str">
        <f ca="1">VLOOKUP(AE35,категория!$B$4:$D$158,3,FALSE)</f>
        <v>VII</v>
      </c>
      <c r="F35" s="46" t="s">
        <v>100</v>
      </c>
      <c r="G35" s="84"/>
      <c r="H35" s="85" t="str">
        <f>IF(G35=0,"",IF(C35="ж","",VLOOKUP(G35,гири!$B$3:$C$200,2,FALSE)))</f>
        <v/>
      </c>
      <c r="I35" s="86"/>
      <c r="J35" s="30">
        <v>15</v>
      </c>
      <c r="K35" s="6">
        <f ca="1">IF(J35=0,"",IF(C35="ж",IF(AB35=67,VLOOKUP(J35,тянем!$H$3:$I$127,2,FALSE),VLOOKUP(J35,тянем!$K$3:$L$127,2,FALSE)),""))</f>
        <v>36</v>
      </c>
      <c r="L35" s="20">
        <f t="shared" si="18"/>
        <v>2</v>
      </c>
      <c r="M35" s="30">
        <v>38</v>
      </c>
      <c r="N35" s="6">
        <f ca="1">IF(M35=0,"",IF(C35="ж",IF(AB35=67,VLOOKUP(M35,пресс!$H$3:$I$127,2,FALSE),VLOOKUP(M35,пресс!$K$3:$L$127,2,FALSE)),IF(AB35=67,VLOOKUP(M35,пресс!$B$3:$C$127,2,FALSE),VLOOKUP(M35,пресс!$E$3:$F$127,2,FALSE))))</f>
        <v>26</v>
      </c>
      <c r="O35" s="20">
        <f t="shared" si="21"/>
        <v>13</v>
      </c>
      <c r="P35" s="30">
        <v>17</v>
      </c>
      <c r="Q35" s="6">
        <f ca="1">IF(P35="","",IF(C35="ж",IF(AB35=67,VLOOKUP(P35,наклон!$H$3:$I$128,2,FALSE),VLOOKUP(P35,наклон!$K$3:$L$128,2,FALSE)),IF(AB35=67,VLOOKUP(P35,наклон!$B$3:$C$128,2,FALSE),VLOOKUP(P35,наклон!$E$3:$F$128,2,FALSE))))</f>
        <v>46</v>
      </c>
      <c r="R35" s="20">
        <f t="shared" si="19"/>
        <v>11</v>
      </c>
      <c r="S35" s="30">
        <v>200</v>
      </c>
      <c r="T35" s="6">
        <f>IF(S35=0,"",IF(C35="ж",IFERROR(VLOOKUP(S35,прыг!$H$3:$I$128,2,FALSE),VLOOKUP(S35,прыг!$H$3:$I$128,2,TRUE)),IFERROR(VLOOKUP(S35,прыг!$B$3:$C$128,2,FALSE),VLOOKUP(S35,прыг!$B$3:$C$128,2,TRUE))))</f>
        <v>45</v>
      </c>
      <c r="U35" s="20">
        <f t="shared" si="20"/>
        <v>10</v>
      </c>
      <c r="V35" s="84"/>
      <c r="W35" s="85" t="str">
        <f>IF(V35=0,"",IF(AB35=67,"",VLOOKUP(V35,стрельба!$B$3:$C$129,2,FALSE)))</f>
        <v/>
      </c>
      <c r="X35" s="86"/>
      <c r="Y35" s="55">
        <f t="shared" ca="1" si="6"/>
        <v>153</v>
      </c>
      <c r="Z35" s="20"/>
      <c r="AB35" s="1">
        <f t="shared" ca="1" si="14"/>
        <v>67</v>
      </c>
      <c r="AC35" s="8">
        <f t="shared" si="15"/>
        <v>23813</v>
      </c>
      <c r="AD35" s="8">
        <f t="shared" ca="1" si="16"/>
        <v>24215</v>
      </c>
      <c r="AE35" s="8">
        <f t="shared" ca="1" si="17"/>
        <v>33</v>
      </c>
      <c r="AF35" s="37"/>
    </row>
    <row r="36" spans="2:32" ht="30" x14ac:dyDescent="0.25">
      <c r="B36" s="41" t="s">
        <v>41</v>
      </c>
      <c r="C36" s="42" t="s">
        <v>117</v>
      </c>
      <c r="D36" s="9">
        <v>31353</v>
      </c>
      <c r="E36" s="43" t="str">
        <f ca="1">VLOOKUP(AE36,категория!$B$4:$D$158,3,FALSE)</f>
        <v>VII</v>
      </c>
      <c r="F36" s="25" t="s">
        <v>97</v>
      </c>
      <c r="G36" s="84"/>
      <c r="H36" s="85" t="str">
        <f>IF(G36=0,"",IF(C36="ж","",VLOOKUP(G36,гири!$B$3:$C$200,2,FALSE)))</f>
        <v/>
      </c>
      <c r="I36" s="86"/>
      <c r="J36" s="30">
        <v>7</v>
      </c>
      <c r="K36" s="6">
        <f ca="1">IF(J36=0,"",IF(C36="ж",IF(AB36=67,VLOOKUP(J36,тянем!$H$3:$I$127,2,FALSE),VLOOKUP(J36,тянем!$K$3:$L$127,2,FALSE)),""))</f>
        <v>19</v>
      </c>
      <c r="L36" s="20">
        <f t="shared" si="18"/>
        <v>10</v>
      </c>
      <c r="M36" s="30">
        <v>55</v>
      </c>
      <c r="N36" s="6">
        <f ca="1">IF(M36=0,"",IF(C36="ж",IF(AB36=67,VLOOKUP(M36,пресс!$H$3:$I$127,2,FALSE),VLOOKUP(M36,пресс!$K$3:$L$127,2,FALSE)),IF(AB36=67,VLOOKUP(M36,пресс!$B$3:$C$127,2,FALSE),VLOOKUP(M36,пресс!$E$3:$F$127,2,FALSE))))</f>
        <v>60</v>
      </c>
      <c r="O36" s="20">
        <f t="shared" si="21"/>
        <v>4</v>
      </c>
      <c r="P36" s="30">
        <v>22</v>
      </c>
      <c r="Q36" s="6">
        <f ca="1">IF(P36="","",IF(C36="ж",IF(AB36=67,VLOOKUP(P36,наклон!$H$3:$I$128,2,FALSE),VLOOKUP(P36,наклон!$K$3:$L$128,2,FALSE)),IF(AB36=67,VLOOKUP(P36,наклон!$B$3:$C$128,2,FALSE),VLOOKUP(P36,наклон!$E$3:$F$128,2,FALSE))))</f>
        <v>61</v>
      </c>
      <c r="R36" s="20">
        <f t="shared" si="19"/>
        <v>3</v>
      </c>
      <c r="S36" s="30">
        <v>214</v>
      </c>
      <c r="T36" s="6">
        <f>IF(S36=0,"",IF(C36="ж",IFERROR(VLOOKUP(S36,прыг!$H$3:$I$128,2,FALSE),VLOOKUP(S36,прыг!$H$3:$I$128,2,TRUE)),IFERROR(VLOOKUP(S36,прыг!$B$3:$C$128,2,FALSE),VLOOKUP(S36,прыг!$B$3:$C$128,2,TRUE))))</f>
        <v>52</v>
      </c>
      <c r="U36" s="20">
        <f t="shared" si="20"/>
        <v>2</v>
      </c>
      <c r="V36" s="84"/>
      <c r="W36" s="85" t="str">
        <f>IF(V36=0,"",IF(AB36=67,"",VLOOKUP(V36,стрельба!$B$3:$C$129,2,FALSE)))</f>
        <v/>
      </c>
      <c r="X36" s="86"/>
      <c r="Y36" s="55">
        <f t="shared" ca="1" si="6"/>
        <v>192</v>
      </c>
      <c r="Z36" s="20"/>
      <c r="AB36" s="1">
        <f t="shared" ca="1" si="14"/>
        <v>67</v>
      </c>
      <c r="AC36" s="8">
        <f t="shared" si="15"/>
        <v>23831</v>
      </c>
      <c r="AD36" s="8">
        <f t="shared" ca="1" si="16"/>
        <v>24215</v>
      </c>
      <c r="AE36" s="8">
        <f t="shared" ca="1" si="17"/>
        <v>32</v>
      </c>
      <c r="AF36" s="37"/>
    </row>
    <row r="37" spans="2:32" ht="30" x14ac:dyDescent="0.25">
      <c r="B37" s="44" t="s">
        <v>126</v>
      </c>
      <c r="C37" s="45" t="s">
        <v>117</v>
      </c>
      <c r="D37" s="9">
        <v>31330</v>
      </c>
      <c r="E37" s="43" t="str">
        <f ca="1">VLOOKUP(AE37,категория!$B$4:$D$158,3,FALSE)</f>
        <v>VII</v>
      </c>
      <c r="F37" s="25" t="s">
        <v>23</v>
      </c>
      <c r="G37" s="84"/>
      <c r="H37" s="85" t="str">
        <f>IF(G37=0,"",IF(C37="ж","",VLOOKUP(G37,гири!$B$3:$C$200,2,FALSE)))</f>
        <v/>
      </c>
      <c r="I37" s="86"/>
      <c r="J37" s="30">
        <v>4</v>
      </c>
      <c r="K37" s="6">
        <f ca="1">IF(J37=0,"",IF(C37="ж",IF(AB37=67,VLOOKUP(J37,тянем!$H$3:$I$127,2,FALSE),VLOOKUP(J37,тянем!$K$3:$L$127,2,FALSE)),""))</f>
        <v>10</v>
      </c>
      <c r="L37" s="20">
        <f t="shared" si="18"/>
        <v>15</v>
      </c>
      <c r="M37" s="30">
        <v>43</v>
      </c>
      <c r="N37" s="6">
        <f ca="1">IF(M37=0,"",IF(C37="ж",IF(AB37=67,VLOOKUP(M37,пресс!$H$3:$I$127,2,FALSE),VLOOKUP(M37,пресс!$K$3:$L$127,2,FALSE)),IF(AB37=67,VLOOKUP(M37,пресс!$B$3:$C$127,2,FALSE),VLOOKUP(M37,пресс!$E$3:$F$127,2,FALSE))))</f>
        <v>36</v>
      </c>
      <c r="O37" s="20">
        <f t="shared" si="21"/>
        <v>9</v>
      </c>
      <c r="P37" s="30">
        <v>20</v>
      </c>
      <c r="Q37" s="6">
        <f ca="1">IF(P37="","",IF(C37="ж",IF(AB37=67,VLOOKUP(P37,наклон!$H$3:$I$128,2,FALSE),VLOOKUP(P37,наклон!$K$3:$L$128,2,FALSE)),IF(AB37=67,VLOOKUP(P37,наклон!$B$3:$C$128,2,FALSE),VLOOKUP(P37,наклон!$E$3:$F$128,2,FALSE))))</f>
        <v>55</v>
      </c>
      <c r="R37" s="20">
        <f t="shared" si="19"/>
        <v>6</v>
      </c>
      <c r="S37" s="30">
        <v>175</v>
      </c>
      <c r="T37" s="6">
        <f>IF(S37=0,"",IF(C37="ж",IFERROR(VLOOKUP(S37,прыг!$H$3:$I$128,2,FALSE),VLOOKUP(S37,прыг!$H$3:$I$128,2,TRUE)),IFERROR(VLOOKUP(S37,прыг!$B$3:$C$128,2,FALSE),VLOOKUP(S37,прыг!$B$3:$C$128,2,TRUE))))</f>
        <v>32</v>
      </c>
      <c r="U37" s="20">
        <f t="shared" si="20"/>
        <v>14</v>
      </c>
      <c r="V37" s="84"/>
      <c r="W37" s="85" t="str">
        <f>IF(V37=0,"",IF(AB37=67,"",VLOOKUP(V37,стрельба!$B$3:$C$129,2,FALSE)))</f>
        <v/>
      </c>
      <c r="X37" s="86"/>
      <c r="Y37" s="55">
        <f t="shared" ca="1" si="6"/>
        <v>133</v>
      </c>
      <c r="Z37" s="20"/>
      <c r="AB37" s="1">
        <f t="shared" ca="1" si="14"/>
        <v>67</v>
      </c>
      <c r="AC37" s="8">
        <f t="shared" si="15"/>
        <v>23830</v>
      </c>
      <c r="AD37" s="8">
        <f t="shared" ca="1" si="16"/>
        <v>24215</v>
      </c>
      <c r="AE37" s="8">
        <f t="shared" ca="1" si="17"/>
        <v>32</v>
      </c>
      <c r="AF37" s="37"/>
    </row>
    <row r="38" spans="2:32" ht="30" x14ac:dyDescent="0.25">
      <c r="B38" s="41" t="s">
        <v>76</v>
      </c>
      <c r="C38" s="42" t="s">
        <v>117</v>
      </c>
      <c r="D38" s="9">
        <v>28732</v>
      </c>
      <c r="E38" s="43" t="str">
        <f ca="1">VLOOKUP(AE38,категория!$B$4:$D$158,3,FALSE)</f>
        <v>VII</v>
      </c>
      <c r="F38" s="46" t="s">
        <v>100</v>
      </c>
      <c r="G38" s="84"/>
      <c r="H38" s="85" t="str">
        <f>IF(G38=0,"",IF(C38="ж","",VLOOKUP(G38,гири!$B$3:$C$200,2,FALSE)))</f>
        <v/>
      </c>
      <c r="I38" s="86"/>
      <c r="J38" s="30">
        <v>3</v>
      </c>
      <c r="K38" s="6">
        <f ca="1">IF(J38=0,"",IF(C38="ж",IF(AB38=67,VLOOKUP(J38,тянем!$H$3:$I$127,2,FALSE),VLOOKUP(J38,тянем!$K$3:$L$127,2,FALSE)),""))</f>
        <v>7</v>
      </c>
      <c r="L38" s="20">
        <f t="shared" si="18"/>
        <v>18</v>
      </c>
      <c r="M38" s="30">
        <v>35</v>
      </c>
      <c r="N38" s="6">
        <f ca="1">IF(M38=0,"",IF(C38="ж",IF(AB38=67,VLOOKUP(M38,пресс!$H$3:$I$127,2,FALSE),VLOOKUP(M38,пресс!$K$3:$L$127,2,FALSE)),IF(AB38=67,VLOOKUP(M38,пресс!$B$3:$C$127,2,FALSE),VLOOKUP(M38,пресс!$E$3:$F$127,2,FALSE))))</f>
        <v>20</v>
      </c>
      <c r="O38" s="20">
        <f t="shared" si="21"/>
        <v>14</v>
      </c>
      <c r="P38" s="30">
        <v>19</v>
      </c>
      <c r="Q38" s="6">
        <f ca="1">IF(P38="","",IF(C38="ж",IF(AB38=67,VLOOKUP(P38,наклон!$H$3:$I$128,2,FALSE),VLOOKUP(P38,наклон!$K$3:$L$128,2,FALSE)),IF(AB38=67,VLOOKUP(P38,наклон!$B$3:$C$128,2,FALSE),VLOOKUP(P38,наклон!$E$3:$F$128,2,FALSE))))</f>
        <v>52</v>
      </c>
      <c r="R38" s="20">
        <f t="shared" si="19"/>
        <v>7</v>
      </c>
      <c r="S38" s="30"/>
      <c r="T38" s="6" t="str">
        <f>IF(S38=0,"",IF(C38="ж",IFERROR(VLOOKUP(S38,прыг!$H$3:$I$128,2,FALSE),VLOOKUP(S38,прыг!$H$3:$I$128,2,TRUE)),IFERROR(VLOOKUP(S38,прыг!$B$3:$C$128,2,FALSE),VLOOKUP(S38,прыг!$B$3:$C$128,2,TRUE))))</f>
        <v/>
      </c>
      <c r="U38" s="20"/>
      <c r="V38" s="84"/>
      <c r="W38" s="85" t="str">
        <f>IF(V38=0,"",IF(AB38=67,"",VLOOKUP(V38,стрельба!$B$3:$C$129,2,FALSE)))</f>
        <v/>
      </c>
      <c r="X38" s="86"/>
      <c r="Y38" s="55"/>
      <c r="Z38" s="20"/>
      <c r="AB38" s="1">
        <f t="shared" ca="1" si="14"/>
        <v>67</v>
      </c>
      <c r="AC38" s="8">
        <f t="shared" si="15"/>
        <v>23744</v>
      </c>
      <c r="AD38" s="8">
        <f t="shared" ca="1" si="16"/>
        <v>24215</v>
      </c>
      <c r="AE38" s="8">
        <f t="shared" ca="1" si="17"/>
        <v>39</v>
      </c>
      <c r="AF38" s="37"/>
    </row>
    <row r="39" spans="2:32" ht="30" x14ac:dyDescent="0.25">
      <c r="B39" s="44" t="s">
        <v>130</v>
      </c>
      <c r="C39" s="45" t="s">
        <v>117</v>
      </c>
      <c r="D39" s="9">
        <v>31549</v>
      </c>
      <c r="E39" s="43" t="str">
        <f ca="1">VLOOKUP(AE39,категория!$B$4:$D$158,3,FALSE)</f>
        <v>VII</v>
      </c>
      <c r="F39" s="25" t="s">
        <v>128</v>
      </c>
      <c r="G39" s="84"/>
      <c r="H39" s="85" t="str">
        <f>IF(G39=0,"",IF(C39="ж","",VLOOKUP(G39,гири!$B$3:$C$200,2,FALSE)))</f>
        <v/>
      </c>
      <c r="I39" s="86"/>
      <c r="J39" s="30">
        <v>6</v>
      </c>
      <c r="K39" s="6">
        <f ca="1">IF(J39=0,"",IF(C39="ж",IF(AB39=67,VLOOKUP(J39,тянем!$H$3:$I$127,2,FALSE),VLOOKUP(J39,тянем!$K$3:$L$127,2,FALSE)),""))</f>
        <v>16</v>
      </c>
      <c r="L39" s="20">
        <f t="shared" si="18"/>
        <v>12</v>
      </c>
      <c r="M39" s="30">
        <v>24</v>
      </c>
      <c r="N39" s="6">
        <f ca="1">IF(M39=0,"",IF(C39="ж",IF(AB39=67,VLOOKUP(M39,пресс!$H$3:$I$127,2,FALSE),VLOOKUP(M39,пресс!$K$3:$L$127,2,FALSE)),IF(AB39=67,VLOOKUP(M39,пресс!$B$3:$C$127,2,FALSE),VLOOKUP(M39,пресс!$E$3:$F$127,2,FALSE))))</f>
        <v>12</v>
      </c>
      <c r="O39" s="20">
        <f t="shared" si="21"/>
        <v>16</v>
      </c>
      <c r="P39" s="30">
        <v>15</v>
      </c>
      <c r="Q39" s="6">
        <f ca="1">IF(P39="","",IF(C39="ж",IF(AB39=67,VLOOKUP(P39,наклон!$H$3:$I$128,2,FALSE),VLOOKUP(P39,наклон!$K$3:$L$128,2,FALSE)),IF(AB39=67,VLOOKUP(P39,наклон!$B$3:$C$128,2,FALSE),VLOOKUP(P39,наклон!$E$3:$F$128,2,FALSE))))</f>
        <v>40</v>
      </c>
      <c r="R39" s="20">
        <f t="shared" si="19"/>
        <v>17</v>
      </c>
      <c r="S39" s="30">
        <v>170</v>
      </c>
      <c r="T39" s="6">
        <f>IF(S39=0,"",IF(C39="ж",IFERROR(VLOOKUP(S39,прыг!$H$3:$I$128,2,FALSE),VLOOKUP(S39,прыг!$H$3:$I$128,2,TRUE)),IFERROR(VLOOKUP(S39,прыг!$B$3:$C$128,2,FALSE),VLOOKUP(S39,прыг!$B$3:$C$128,2,TRUE))))</f>
        <v>30</v>
      </c>
      <c r="U39" s="20">
        <f t="shared" si="20"/>
        <v>17</v>
      </c>
      <c r="V39" s="84"/>
      <c r="W39" s="85" t="str">
        <f>IF(V39=0,"",IF(AB39=67,"",VLOOKUP(V39,стрельба!$B$3:$C$129,2,FALSE)))</f>
        <v/>
      </c>
      <c r="X39" s="86"/>
      <c r="Y39" s="55">
        <f t="shared" ca="1" si="6"/>
        <v>98</v>
      </c>
      <c r="Z39" s="20"/>
      <c r="AB39" s="1">
        <f t="shared" ca="1" si="14"/>
        <v>67</v>
      </c>
      <c r="AC39" s="8">
        <f t="shared" si="15"/>
        <v>23837</v>
      </c>
      <c r="AD39" s="8">
        <f t="shared" ca="1" si="16"/>
        <v>24215</v>
      </c>
      <c r="AE39" s="8">
        <f t="shared" ca="1" si="17"/>
        <v>31</v>
      </c>
      <c r="AF39" s="37"/>
    </row>
    <row r="40" spans="2:32" ht="30" x14ac:dyDescent="0.25">
      <c r="B40" s="41" t="s">
        <v>56</v>
      </c>
      <c r="C40" s="42" t="s">
        <v>117</v>
      </c>
      <c r="D40" s="9">
        <v>30481</v>
      </c>
      <c r="E40" s="43" t="str">
        <f ca="1">VLOOKUP(AE40,категория!$B$4:$D$158,3,FALSE)</f>
        <v>VII</v>
      </c>
      <c r="F40" s="25" t="s">
        <v>20</v>
      </c>
      <c r="G40" s="84"/>
      <c r="H40" s="85" t="str">
        <f>IF(G40=0,"",IF(C40="ж","",VLOOKUP(G40,гири!$B$3:$C$200,2,FALSE)))</f>
        <v/>
      </c>
      <c r="I40" s="86"/>
      <c r="J40" s="30">
        <v>5</v>
      </c>
      <c r="K40" s="6">
        <f ca="1">IF(J40=0,"",IF(C40="ж",IF(AB40=67,VLOOKUP(J40,тянем!$H$3:$I$127,2,FALSE),VLOOKUP(J40,тянем!$K$3:$L$127,2,FALSE)),""))</f>
        <v>13</v>
      </c>
      <c r="L40" s="20">
        <f t="shared" si="18"/>
        <v>14</v>
      </c>
      <c r="M40" s="30">
        <v>14</v>
      </c>
      <c r="N40" s="6">
        <f ca="1">IF(M40=0,"",IF(C40="ж",IF(AB40=67,VLOOKUP(M40,пресс!$H$3:$I$127,2,FALSE),VLOOKUP(M40,пресс!$K$3:$L$127,2,FALSE)),IF(AB40=67,VLOOKUP(M40,пресс!$B$3:$C$127,2,FALSE),VLOOKUP(M40,пресс!$E$3:$F$127,2,FALSE))))</f>
        <v>7</v>
      </c>
      <c r="O40" s="20">
        <f t="shared" si="21"/>
        <v>18</v>
      </c>
      <c r="P40" s="30">
        <v>23</v>
      </c>
      <c r="Q40" s="6">
        <f ca="1">IF(P40="","",IF(C40="ж",IF(AB40=67,VLOOKUP(P40,наклон!$H$3:$I$128,2,FALSE),VLOOKUP(P40,наклон!$K$3:$L$128,2,FALSE)),IF(AB40=67,VLOOKUP(P40,наклон!$B$3:$C$128,2,FALSE),VLOOKUP(P40,наклон!$E$3:$F$128,2,FALSE))))</f>
        <v>64</v>
      </c>
      <c r="R40" s="20">
        <f t="shared" si="19"/>
        <v>1</v>
      </c>
      <c r="S40" s="30">
        <v>175</v>
      </c>
      <c r="T40" s="6">
        <f>IF(S40=0,"",IF(C40="ж",IFERROR(VLOOKUP(S40,прыг!$H$3:$I$128,2,FALSE),VLOOKUP(S40,прыг!$H$3:$I$128,2,TRUE)),IFERROR(VLOOKUP(S40,прыг!$B$3:$C$128,2,FALSE),VLOOKUP(S40,прыг!$B$3:$C$128,2,TRUE))))</f>
        <v>32</v>
      </c>
      <c r="U40" s="20">
        <f t="shared" si="20"/>
        <v>14</v>
      </c>
      <c r="V40" s="84"/>
      <c r="W40" s="85" t="str">
        <f>IF(V40=0,"",IF(AB40=67,"",VLOOKUP(V40,стрельба!$B$3:$C$129,2,FALSE)))</f>
        <v/>
      </c>
      <c r="X40" s="86"/>
      <c r="Y40" s="55">
        <f t="shared" ca="1" si="6"/>
        <v>116</v>
      </c>
      <c r="Z40" s="20"/>
      <c r="AB40" s="1">
        <f t="shared" ca="1" si="14"/>
        <v>67</v>
      </c>
      <c r="AC40" s="8">
        <f t="shared" si="15"/>
        <v>23802</v>
      </c>
      <c r="AD40" s="8">
        <f t="shared" ca="1" si="16"/>
        <v>24215</v>
      </c>
      <c r="AE40" s="8">
        <f t="shared" ca="1" si="17"/>
        <v>34</v>
      </c>
      <c r="AF40" s="37"/>
    </row>
    <row r="41" spans="2:32" ht="30" x14ac:dyDescent="0.25">
      <c r="B41" s="41" t="s">
        <v>50</v>
      </c>
      <c r="C41" s="42" t="s">
        <v>117</v>
      </c>
      <c r="D41" s="9">
        <v>29903</v>
      </c>
      <c r="E41" s="43" t="str">
        <f ca="1">VLOOKUP(AE41,категория!$B$4:$D$158,3,FALSE)</f>
        <v>VII</v>
      </c>
      <c r="F41" s="25" t="s">
        <v>99</v>
      </c>
      <c r="G41" s="84"/>
      <c r="H41" s="85" t="str">
        <f>IF(G41=0,"",IF(C41="ж","",VLOOKUP(G41,гири!$B$3:$C$200,2,FALSE)))</f>
        <v/>
      </c>
      <c r="I41" s="86"/>
      <c r="J41" s="30">
        <v>7</v>
      </c>
      <c r="K41" s="6">
        <f ca="1">IF(J41=0,"",IF(C41="ж",IF(AB41=67,VLOOKUP(J41,тянем!$H$3:$I$127,2,FALSE),VLOOKUP(J41,тянем!$K$3:$L$127,2,FALSE)),""))</f>
        <v>19</v>
      </c>
      <c r="L41" s="20">
        <f t="shared" si="18"/>
        <v>10</v>
      </c>
      <c r="M41" s="30">
        <v>45</v>
      </c>
      <c r="N41" s="6">
        <f ca="1">IF(M41=0,"",IF(C41="ж",IF(AB41=67,VLOOKUP(M41,пресс!$H$3:$I$127,2,FALSE),VLOOKUP(M41,пресс!$K$3:$L$127,2,FALSE)),IF(AB41=67,VLOOKUP(M41,пресс!$B$3:$C$127,2,FALSE),VLOOKUP(M41,пресс!$E$3:$F$127,2,FALSE))))</f>
        <v>40</v>
      </c>
      <c r="O41" s="20">
        <f t="shared" si="21"/>
        <v>7</v>
      </c>
      <c r="P41" s="30">
        <v>16</v>
      </c>
      <c r="Q41" s="6">
        <f ca="1">IF(P41="","",IF(C41="ж",IF(AB41=67,VLOOKUP(P41,наклон!$H$3:$I$128,2,FALSE),VLOOKUP(P41,наклон!$K$3:$L$128,2,FALSE)),IF(AB41=67,VLOOKUP(P41,наклон!$B$3:$C$128,2,FALSE),VLOOKUP(P41,наклон!$E$3:$F$128,2,FALSE))))</f>
        <v>43</v>
      </c>
      <c r="R41" s="20">
        <f t="shared" si="19"/>
        <v>14</v>
      </c>
      <c r="S41" s="30">
        <v>205</v>
      </c>
      <c r="T41" s="6">
        <f>IF(S41=0,"",IF(C41="ж",IFERROR(VLOOKUP(S41,прыг!$H$3:$I$128,2,FALSE),VLOOKUP(S41,прыг!$H$3:$I$128,2,TRUE)),IFERROR(VLOOKUP(S41,прыг!$B$3:$C$128,2,FALSE),VLOOKUP(S41,прыг!$B$3:$C$128,2,TRUE))))</f>
        <v>47</v>
      </c>
      <c r="U41" s="20">
        <f t="shared" si="20"/>
        <v>6</v>
      </c>
      <c r="V41" s="84"/>
      <c r="W41" s="85" t="str">
        <f>IF(V41=0,"",IF(AB41=67,"",VLOOKUP(V41,стрельба!$B$3:$C$129,2,FALSE)))</f>
        <v/>
      </c>
      <c r="X41" s="86"/>
      <c r="Y41" s="55">
        <f t="shared" ca="1" si="6"/>
        <v>149</v>
      </c>
      <c r="Z41" s="20"/>
      <c r="AB41" s="1">
        <f t="shared" ca="1" si="14"/>
        <v>67</v>
      </c>
      <c r="AC41" s="8">
        <f t="shared" si="15"/>
        <v>23783</v>
      </c>
      <c r="AD41" s="8">
        <f t="shared" ca="1" si="16"/>
        <v>24215</v>
      </c>
      <c r="AE41" s="8">
        <f t="shared" ca="1" si="17"/>
        <v>36</v>
      </c>
      <c r="AF41" s="37"/>
    </row>
    <row r="42" spans="2:32" ht="30.75" thickBot="1" x14ac:dyDescent="0.3">
      <c r="B42" s="59" t="s">
        <v>36</v>
      </c>
      <c r="C42" s="60" t="s">
        <v>117</v>
      </c>
      <c r="D42" s="21">
        <v>29264</v>
      </c>
      <c r="E42" s="61" t="str">
        <f ca="1">VLOOKUP(AE42,категория!$B$4:$D$158,3,FALSE)</f>
        <v>VII</v>
      </c>
      <c r="F42" s="62" t="s">
        <v>98</v>
      </c>
      <c r="G42" s="87"/>
      <c r="H42" s="88" t="str">
        <f>IF(G42=0,"",IF(C42="ж","",VLOOKUP(G42,гири!$B$3:$C$200,2,FALSE)))</f>
        <v/>
      </c>
      <c r="I42" s="89"/>
      <c r="J42" s="31">
        <v>14</v>
      </c>
      <c r="K42" s="22">
        <f ca="1">IF(J42=0,"",IF(C42="ж",IF(AB42=67,VLOOKUP(J42,тянем!$H$3:$I$127,2,FALSE),VLOOKUP(J42,тянем!$K$3:$L$127,2,FALSE)),""))</f>
        <v>34</v>
      </c>
      <c r="L42" s="23">
        <f t="shared" si="18"/>
        <v>4</v>
      </c>
      <c r="M42" s="31">
        <v>33</v>
      </c>
      <c r="N42" s="22">
        <f ca="1">IF(M42=0,"",IF(C42="ж",IF(AB42=67,VLOOKUP(M42,пресс!$H$3:$I$127,2,FALSE),VLOOKUP(M42,пресс!$K$3:$L$127,2,FALSE)),IF(AB42=67,VLOOKUP(M42,пресс!$B$3:$C$127,2,FALSE),VLOOKUP(M42,пресс!$E$3:$F$127,2,FALSE))))</f>
        <v>18</v>
      </c>
      <c r="O42" s="23">
        <f t="shared" si="21"/>
        <v>15</v>
      </c>
      <c r="P42" s="31">
        <v>16</v>
      </c>
      <c r="Q42" s="22">
        <f ca="1">IF(P42="","",IF(C42="ж",IF(AB42=67,VLOOKUP(P42,наклон!$H$3:$I$128,2,FALSE),VLOOKUP(P42,наклон!$K$3:$L$128,2,FALSE)),IF(AB42=67,VLOOKUP(P42,наклон!$B$3:$C$128,2,FALSE),VLOOKUP(P42,наклон!$E$3:$F$128,2,FALSE))))</f>
        <v>43</v>
      </c>
      <c r="R42" s="23">
        <f t="shared" si="19"/>
        <v>14</v>
      </c>
      <c r="S42" s="31">
        <v>174</v>
      </c>
      <c r="T42" s="22">
        <f>IF(S42=0,"",IF(C42="ж",IFERROR(VLOOKUP(S42,прыг!$H$3:$I$128,2,FALSE),VLOOKUP(S42,прыг!$H$3:$I$128,2,TRUE)),IFERROR(VLOOKUP(S42,прыг!$B$3:$C$128,2,FALSE),VLOOKUP(S42,прыг!$B$3:$C$128,2,TRUE))))</f>
        <v>32</v>
      </c>
      <c r="U42" s="23">
        <f t="shared" si="20"/>
        <v>16</v>
      </c>
      <c r="V42" s="87"/>
      <c r="W42" s="88" t="str">
        <f>IF(V42=0,"",IF(AB42=67,"",VLOOKUP(V42,стрельба!$B$3:$C$129,2,FALSE)))</f>
        <v/>
      </c>
      <c r="X42" s="89"/>
      <c r="Y42" s="74">
        <f t="shared" ca="1" si="6"/>
        <v>127</v>
      </c>
      <c r="Z42" s="23"/>
      <c r="AB42" s="1">
        <f t="shared" ca="1" si="14"/>
        <v>67</v>
      </c>
      <c r="AC42" s="8">
        <f t="shared" si="15"/>
        <v>23762</v>
      </c>
      <c r="AD42" s="8">
        <f t="shared" ca="1" si="16"/>
        <v>24215</v>
      </c>
      <c r="AE42" s="8">
        <f t="shared" ca="1" si="17"/>
        <v>37</v>
      </c>
      <c r="AF42" s="37"/>
    </row>
    <row r="43" spans="2:32" ht="19.5" thickBot="1" x14ac:dyDescent="0.3">
      <c r="B43" s="118" t="s">
        <v>187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21"/>
    </row>
    <row r="44" spans="2:32" ht="30" x14ac:dyDescent="0.25">
      <c r="B44" s="50" t="s">
        <v>42</v>
      </c>
      <c r="C44" s="51" t="s">
        <v>117</v>
      </c>
      <c r="D44" s="52">
        <v>28068</v>
      </c>
      <c r="E44" s="53" t="str">
        <f ca="1">VLOOKUP(AE44,категория!$B$4:$D$158,3,FALSE)</f>
        <v>VIII</v>
      </c>
      <c r="F44" s="54" t="s">
        <v>97</v>
      </c>
      <c r="G44" s="101"/>
      <c r="H44" s="102" t="str">
        <f>IF(G44=0,"",IF(C44="ж","",VLOOKUP(G44,гири!$B$3:$C$200,2,FALSE)))</f>
        <v/>
      </c>
      <c r="I44" s="105"/>
      <c r="J44" s="29">
        <v>12</v>
      </c>
      <c r="K44" s="18">
        <f ca="1">IF(J44=0,"",IF(C44="ж",IF(AB44=67,VLOOKUP(J44,тянем!$H$3:$I$127,2,FALSE),VLOOKUP(J44,тянем!$K$3:$L$127,2,FALSE)),""))</f>
        <v>34</v>
      </c>
      <c r="L44" s="19">
        <f t="shared" ref="L44:L62" si="22">RANK(J44,$J$44:$J$62)</f>
        <v>5</v>
      </c>
      <c r="M44" s="29">
        <v>37</v>
      </c>
      <c r="N44" s="18">
        <f ca="1">IF(M44=0,"",IF(C44="ж",IF(AB44=67,VLOOKUP(M44,пресс!$H$3:$I$127,2,FALSE),VLOOKUP(M44,пресс!$K$3:$L$127,2,FALSE)),IF(AB44=67,VLOOKUP(M44,пресс!$B$3:$C$127,2,FALSE),VLOOKUP(M44,пресс!$E$3:$F$127,2,FALSE))))</f>
        <v>44</v>
      </c>
      <c r="O44" s="19">
        <f t="shared" ref="O44:O53" si="23">RANK(M44,$M$44:$M$62)</f>
        <v>9</v>
      </c>
      <c r="P44" s="58">
        <v>11</v>
      </c>
      <c r="Q44" s="56">
        <f ca="1">IF(P44="","",IF(C44="ж",IF(AB44=67,VLOOKUP(P44,наклон!$H$3:$I$128,2,FALSE),VLOOKUP(P44,наклон!$K$3:$L$128,2,FALSE)),IF(AB44=67,VLOOKUP(P44,наклон!$B$3:$C$128,2,FALSE),VLOOKUP(P44,наклон!$E$3:$F$128,2,FALSE))))</f>
        <v>49</v>
      </c>
      <c r="R44" s="20">
        <f t="shared" ref="R44:R53" si="24">RANK(P44,$P$44:$P$62)</f>
        <v>18</v>
      </c>
      <c r="S44" s="101"/>
      <c r="T44" s="102" t="str">
        <f>IF(S44=0,"",IF(C44="ж",IFERROR(VLOOKUP(S44,прыг!$H$3:$I$128,2,FALSE),VLOOKUP(S44,прыг!$H$3:$I$128,2,TRUE)),IFERROR(VLOOKUP(S44,прыг!$B$3:$C$128,2,FALSE),VLOOKUP(S44,прыг!$B$3:$C$128,2,TRUE))))</f>
        <v/>
      </c>
      <c r="U44" s="105"/>
      <c r="V44" s="55">
        <v>34</v>
      </c>
      <c r="W44" s="56">
        <f ca="1">IF(V44=0,"",IF(AB44=67,"",VLOOKUP(V44,стрельба!$B$3:$C$129,2,FALSE)))</f>
        <v>58</v>
      </c>
      <c r="X44" s="20">
        <f t="shared" ref="X44:X62" si="25">RANK(V44,$V$44:$V$62)</f>
        <v>3</v>
      </c>
      <c r="Y44" s="55">
        <f ca="1">K44+N44+Q44+W44</f>
        <v>185</v>
      </c>
      <c r="Z44" s="57"/>
      <c r="AB44" s="1">
        <f t="shared" ref="AB44:AB62" ca="1" si="26">IF(E44="VI",67,IF(E44="VII",67,89))</f>
        <v>89</v>
      </c>
      <c r="AC44" s="8">
        <f t="shared" ref="AC44:AC62" si="27">MONTH(D44)+YEAR(D44)*12</f>
        <v>23723</v>
      </c>
      <c r="AD44" s="8">
        <f t="shared" ref="AD44:AD62" ca="1" si="28">MONTH(NOW())+YEAR(NOW())*12</f>
        <v>24215</v>
      </c>
      <c r="AE44" s="8">
        <f t="shared" ref="AE44:AE62" ca="1" si="29">INT((AD44-AC44)/12)</f>
        <v>41</v>
      </c>
      <c r="AF44" s="37"/>
    </row>
    <row r="45" spans="2:32" ht="30" x14ac:dyDescent="0.25">
      <c r="B45" s="41" t="s">
        <v>53</v>
      </c>
      <c r="C45" s="42" t="s">
        <v>117</v>
      </c>
      <c r="D45" s="9">
        <v>25132</v>
      </c>
      <c r="E45" s="43" t="str">
        <f ca="1">VLOOKUP(AE45,категория!$B$4:$D$158,3,FALSE)</f>
        <v>VIII</v>
      </c>
      <c r="F45" s="25" t="s">
        <v>99</v>
      </c>
      <c r="G45" s="84"/>
      <c r="H45" s="85" t="str">
        <f>IF(G45=0,"",IF(C45="ж","",VLOOKUP(G45,гири!$B$3:$C$200,2,FALSE)))</f>
        <v/>
      </c>
      <c r="I45" s="86"/>
      <c r="J45" s="30">
        <v>9</v>
      </c>
      <c r="K45" s="6">
        <f ca="1">IF(J45=0,"",IF(C45="ж",IF(AB45=67,VLOOKUP(J45,тянем!$H$3:$I$127,2,FALSE),VLOOKUP(J45,тянем!$K$3:$L$127,2,FALSE)),""))</f>
        <v>25</v>
      </c>
      <c r="L45" s="20">
        <f t="shared" si="22"/>
        <v>9</v>
      </c>
      <c r="M45" s="30">
        <v>39</v>
      </c>
      <c r="N45" s="6">
        <f ca="1">IF(M45=0,"",IF(C45="ж",IF(AB45=67,VLOOKUP(M45,пресс!$H$3:$I$127,2,FALSE),VLOOKUP(M45,пресс!$K$3:$L$127,2,FALSE)),IF(AB45=67,VLOOKUP(M45,пресс!$B$3:$C$127,2,FALSE),VLOOKUP(M45,пресс!$E$3:$F$127,2,FALSE))))</f>
        <v>48</v>
      </c>
      <c r="O45" s="20">
        <f t="shared" si="23"/>
        <v>7</v>
      </c>
      <c r="P45" s="27">
        <v>19</v>
      </c>
      <c r="Q45" s="6">
        <f ca="1">IF(P45="","",IF(C45="ж",IF(AB45=67,VLOOKUP(P45,наклон!$H$3:$I$128,2,FALSE),VLOOKUP(P45,наклон!$K$3:$L$128,2,FALSE)),IF(AB45=67,VLOOKUP(P45,наклон!$B$3:$C$128,2,FALSE),VLOOKUP(P45,наклон!$E$3:$F$128,2,FALSE))))</f>
        <v>73</v>
      </c>
      <c r="R45" s="20">
        <f t="shared" si="24"/>
        <v>5</v>
      </c>
      <c r="S45" s="84"/>
      <c r="T45" s="85" t="str">
        <f>IF(S45=0,"",IF(C45="ж",IFERROR(VLOOKUP(S45,прыг!$H$3:$I$128,2,FALSE),VLOOKUP(S45,прыг!$H$3:$I$128,2,TRUE)),IFERROR(VLOOKUP(S45,прыг!$B$3:$C$128,2,FALSE),VLOOKUP(S45,прыг!$B$3:$C$128,2,TRUE))))</f>
        <v/>
      </c>
      <c r="U45" s="86"/>
      <c r="V45" s="30">
        <v>39</v>
      </c>
      <c r="W45" s="6">
        <f ca="1">IF(V45=0,"",IF(AB45=67,"",VLOOKUP(V45,стрельба!$B$3:$C$129,2,FALSE)))</f>
        <v>68</v>
      </c>
      <c r="X45" s="98">
        <f t="shared" si="25"/>
        <v>1</v>
      </c>
      <c r="Y45" s="55">
        <f ca="1">K45+N45+Q45+W45</f>
        <v>214</v>
      </c>
      <c r="Z45" s="20"/>
      <c r="AB45" s="1">
        <f t="shared" ca="1" si="26"/>
        <v>89</v>
      </c>
      <c r="AC45" s="8">
        <f t="shared" si="27"/>
        <v>23626</v>
      </c>
      <c r="AD45" s="8">
        <f t="shared" ca="1" si="28"/>
        <v>24215</v>
      </c>
      <c r="AE45" s="8">
        <f t="shared" ca="1" si="29"/>
        <v>49</v>
      </c>
      <c r="AF45" s="37"/>
    </row>
    <row r="46" spans="2:32" ht="30" x14ac:dyDescent="0.25">
      <c r="B46" s="44" t="s">
        <v>147</v>
      </c>
      <c r="C46" s="42" t="s">
        <v>117</v>
      </c>
      <c r="D46" s="9">
        <v>28094</v>
      </c>
      <c r="E46" s="43" t="str">
        <f ca="1">VLOOKUP(AE46,категория!$B$4:$D$158,3,FALSE)</f>
        <v>VIII</v>
      </c>
      <c r="F46" s="25" t="s">
        <v>22</v>
      </c>
      <c r="G46" s="84"/>
      <c r="H46" s="85" t="str">
        <f>IF(G46=0,"",IF(C46="ж","",VLOOKUP(G46,гири!$B$3:$C$200,2,FALSE)))</f>
        <v/>
      </c>
      <c r="I46" s="86"/>
      <c r="J46" s="30">
        <v>4</v>
      </c>
      <c r="K46" s="6">
        <f ca="1">IF(J46=0,"",IF(C46="ж",IF(AB46=67,VLOOKUP(J46,тянем!$H$3:$I$127,2,FALSE),VLOOKUP(J46,тянем!$K$3:$L$127,2,FALSE)),""))</f>
        <v>10</v>
      </c>
      <c r="L46" s="20">
        <f t="shared" si="22"/>
        <v>13</v>
      </c>
      <c r="M46" s="30">
        <v>51</v>
      </c>
      <c r="N46" s="6">
        <f ca="1">IF(M46=0,"",IF(C46="ж",IF(AB46=67,VLOOKUP(M46,пресс!$H$3:$I$127,2,FALSE),VLOOKUP(M46,пресс!$K$3:$L$127,2,FALSE)),IF(AB46=67,VLOOKUP(M46,пресс!$B$3:$C$127,2,FALSE),VLOOKUP(M46,пресс!$E$3:$F$127,2,FALSE))))</f>
        <v>72</v>
      </c>
      <c r="O46" s="98">
        <f t="shared" si="23"/>
        <v>1</v>
      </c>
      <c r="P46" s="27">
        <v>12</v>
      </c>
      <c r="Q46" s="6">
        <f ca="1">IF(P46="","",IF(C46="ж",IF(AB46=67,VLOOKUP(P46,наклон!$H$3:$I$128,2,FALSE),VLOOKUP(P46,наклон!$K$3:$L$128,2,FALSE)),IF(AB46=67,VLOOKUP(P46,наклон!$B$3:$C$128,2,FALSE),VLOOKUP(P46,наклон!$E$3:$F$128,2,FALSE))))</f>
        <v>52</v>
      </c>
      <c r="R46" s="20">
        <f t="shared" si="24"/>
        <v>17</v>
      </c>
      <c r="S46" s="84"/>
      <c r="T46" s="85" t="str">
        <f>IF(S46=0,"",IF(C46="ж",IFERROR(VLOOKUP(S46,прыг!$H$3:$I$128,2,FALSE),VLOOKUP(S46,прыг!$H$3:$I$128,2,TRUE)),IFERROR(VLOOKUP(S46,прыг!$B$3:$C$128,2,FALSE),VLOOKUP(S46,прыг!$B$3:$C$128,2,TRUE))))</f>
        <v/>
      </c>
      <c r="U46" s="86"/>
      <c r="V46" s="30">
        <v>32</v>
      </c>
      <c r="W46" s="6">
        <f ca="1">IF(V46=0,"",IF(AB46=67,"",VLOOKUP(V46,стрельба!$B$3:$C$129,2,FALSE)))</f>
        <v>54</v>
      </c>
      <c r="X46" s="20">
        <f t="shared" si="25"/>
        <v>4</v>
      </c>
      <c r="Y46" s="55">
        <f t="shared" ref="Y46:Y47" ca="1" si="30">K46+N46+Q46+W46</f>
        <v>188</v>
      </c>
      <c r="Z46" s="20"/>
      <c r="AB46" s="1">
        <f t="shared" ca="1" si="26"/>
        <v>89</v>
      </c>
      <c r="AC46" s="8">
        <f t="shared" si="27"/>
        <v>23723</v>
      </c>
      <c r="AD46" s="8">
        <f t="shared" ca="1" si="28"/>
        <v>24215</v>
      </c>
      <c r="AE46" s="8">
        <f t="shared" ca="1" si="29"/>
        <v>41</v>
      </c>
      <c r="AF46" s="37"/>
    </row>
    <row r="47" spans="2:32" ht="30" x14ac:dyDescent="0.25">
      <c r="B47" s="41" t="s">
        <v>46</v>
      </c>
      <c r="C47" s="42" t="s">
        <v>117</v>
      </c>
      <c r="D47" s="9">
        <v>28225</v>
      </c>
      <c r="E47" s="43" t="str">
        <f ca="1">VLOOKUP(AE47,категория!$B$4:$D$158,3,FALSE)</f>
        <v>VIII</v>
      </c>
      <c r="F47" s="25" t="s">
        <v>21</v>
      </c>
      <c r="G47" s="84"/>
      <c r="H47" s="85" t="str">
        <f>IF(G47=0,"",IF(C47="ж","",VLOOKUP(G47,гири!$B$3:$C$200,2,FALSE)))</f>
        <v/>
      </c>
      <c r="I47" s="86"/>
      <c r="J47" s="30">
        <v>11</v>
      </c>
      <c r="K47" s="6">
        <f ca="1">IF(J47=0,"",IF(C47="ж",IF(AB47=67,VLOOKUP(J47,тянем!$H$3:$I$127,2,FALSE),VLOOKUP(J47,тянем!$K$3:$L$127,2,FALSE)),""))</f>
        <v>31</v>
      </c>
      <c r="L47" s="20">
        <f t="shared" si="22"/>
        <v>6</v>
      </c>
      <c r="M47" s="30">
        <v>20</v>
      </c>
      <c r="N47" s="6">
        <f ca="1">IF(M47=0,"",IF(C47="ж",IF(AB47=67,VLOOKUP(M47,пресс!$H$3:$I$127,2,FALSE),VLOOKUP(M47,пресс!$K$3:$L$127,2,FALSE)),IF(AB47=67,VLOOKUP(M47,пресс!$B$3:$C$127,2,FALSE),VLOOKUP(M47,пресс!$E$3:$F$127,2,FALSE))))</f>
        <v>20</v>
      </c>
      <c r="O47" s="20">
        <f t="shared" si="23"/>
        <v>13</v>
      </c>
      <c r="P47" s="27">
        <v>13</v>
      </c>
      <c r="Q47" s="6">
        <f ca="1">IF(P47="","",IF(C47="ж",IF(AB47=67,VLOOKUP(P47,наклон!$H$3:$I$128,2,FALSE),VLOOKUP(P47,наклон!$K$3:$L$128,2,FALSE)),IF(AB47=67,VLOOKUP(P47,наклон!$B$3:$C$128,2,FALSE),VLOOKUP(P47,наклон!$E$3:$F$128,2,FALSE))))</f>
        <v>55</v>
      </c>
      <c r="R47" s="20">
        <f t="shared" si="24"/>
        <v>15</v>
      </c>
      <c r="S47" s="84"/>
      <c r="T47" s="85" t="str">
        <f>IF(S47=0,"",IF(C47="ж",IFERROR(VLOOKUP(S47,прыг!$H$3:$I$128,2,FALSE),VLOOKUP(S47,прыг!$H$3:$I$128,2,TRUE)),IFERROR(VLOOKUP(S47,прыг!$B$3:$C$128,2,FALSE),VLOOKUP(S47,прыг!$B$3:$C$128,2,TRUE))))</f>
        <v/>
      </c>
      <c r="U47" s="86"/>
      <c r="V47" s="30">
        <v>29</v>
      </c>
      <c r="W47" s="6">
        <f ca="1">IF(V47=0,"",IF(AB47=67,"",VLOOKUP(V47,стрельба!$B$3:$C$129,2,FALSE)))</f>
        <v>48</v>
      </c>
      <c r="X47" s="20">
        <f t="shared" si="25"/>
        <v>6</v>
      </c>
      <c r="Y47" s="55">
        <f t="shared" ca="1" si="30"/>
        <v>154</v>
      </c>
      <c r="Z47" s="20"/>
      <c r="AB47" s="1">
        <f t="shared" ca="1" si="26"/>
        <v>89</v>
      </c>
      <c r="AC47" s="8">
        <f t="shared" si="27"/>
        <v>23728</v>
      </c>
      <c r="AD47" s="8">
        <f t="shared" ca="1" si="28"/>
        <v>24215</v>
      </c>
      <c r="AE47" s="8">
        <f t="shared" ca="1" si="29"/>
        <v>40</v>
      </c>
      <c r="AF47" s="37"/>
    </row>
    <row r="48" spans="2:32" ht="30" x14ac:dyDescent="0.25">
      <c r="B48" s="44" t="s">
        <v>180</v>
      </c>
      <c r="C48" s="45" t="s">
        <v>117</v>
      </c>
      <c r="D48" s="9">
        <v>25057</v>
      </c>
      <c r="E48" s="43" t="str">
        <f ca="1">VLOOKUP(AE48,категория!$B$4:$D$158,3,FALSE)</f>
        <v>VIII</v>
      </c>
      <c r="F48" s="25" t="s">
        <v>103</v>
      </c>
      <c r="G48" s="84"/>
      <c r="H48" s="85" t="str">
        <f>IF(G48=0,"",IF(C48="ж","",VLOOKUP(G48,гири!$B$3:$C$200,2,FALSE)))</f>
        <v/>
      </c>
      <c r="I48" s="86"/>
      <c r="J48" s="27">
        <v>8</v>
      </c>
      <c r="K48" s="6">
        <f ca="1">IF(J48=0,"",IF(C48="ж",IF(AB48=67,VLOOKUP(J48,тянем!$H$3:$I$127,2,FALSE),VLOOKUP(J48,тянем!$K$3:$L$127,2,FALSE)),""))</f>
        <v>22</v>
      </c>
      <c r="L48" s="20">
        <f t="shared" si="22"/>
        <v>11</v>
      </c>
      <c r="M48" s="30">
        <v>11</v>
      </c>
      <c r="N48" s="6">
        <f ca="1">IF(M48=0,"",IF(C48="ж",IF(AB48=67,VLOOKUP(M48,пресс!$H$3:$I$127,2,FALSE),VLOOKUP(M48,пресс!$K$3:$L$127,2,FALSE)),IF(AB48=67,VLOOKUP(M48,пресс!$B$3:$C$127,2,FALSE),VLOOKUP(M48,пресс!$E$3:$F$127,2,FALSE))))</f>
        <v>11</v>
      </c>
      <c r="O48" s="20">
        <f t="shared" si="23"/>
        <v>17</v>
      </c>
      <c r="P48" s="27">
        <v>13</v>
      </c>
      <c r="Q48" s="6">
        <f ca="1">IF(P48="","",IF(C48="ж",IF(AB48=67,VLOOKUP(P48,наклон!$H$3:$I$128,2,FALSE),VLOOKUP(P48,наклон!$K$3:$L$128,2,FALSE)),IF(AB48=67,VLOOKUP(P48,наклон!$B$3:$C$128,2,FALSE),VLOOKUP(P48,наклон!$E$3:$F$128,2,FALSE))))</f>
        <v>55</v>
      </c>
      <c r="R48" s="20">
        <f t="shared" si="24"/>
        <v>15</v>
      </c>
      <c r="S48" s="84"/>
      <c r="T48" s="85" t="str">
        <f>IF(S48=0,"",IF(C48="ж",IFERROR(VLOOKUP(S48,прыг!$H$3:$I$128,2,FALSE),VLOOKUP(S48,прыг!$H$3:$I$128,2,TRUE)),IFERROR(VLOOKUP(S48,прыг!$B$3:$C$128,2,FALSE),VLOOKUP(S48,прыг!$B$3:$C$128,2,TRUE))))</f>
        <v/>
      </c>
      <c r="U48" s="86"/>
      <c r="V48" s="30">
        <v>0</v>
      </c>
      <c r="W48" s="6" t="str">
        <f>IF(V48=0,"",IF(AB48=67,"",VLOOKUP(V48,стрельба!$B$3:$C$129,2,FALSE)))</f>
        <v/>
      </c>
      <c r="X48" s="20">
        <f t="shared" si="25"/>
        <v>19</v>
      </c>
      <c r="Y48" s="55">
        <f ca="1">K48+N48+Q48</f>
        <v>88</v>
      </c>
      <c r="Z48" s="20"/>
      <c r="AB48" s="1">
        <f t="shared" ca="1" si="26"/>
        <v>89</v>
      </c>
      <c r="AC48" s="8">
        <f t="shared" si="27"/>
        <v>23624</v>
      </c>
      <c r="AD48" s="8">
        <f t="shared" ca="1" si="28"/>
        <v>24215</v>
      </c>
      <c r="AE48" s="8">
        <f t="shared" ca="1" si="29"/>
        <v>49</v>
      </c>
      <c r="AF48" s="37"/>
    </row>
    <row r="49" spans="2:32" ht="30" x14ac:dyDescent="0.25">
      <c r="B49" s="44" t="s">
        <v>144</v>
      </c>
      <c r="C49" s="45" t="s">
        <v>117</v>
      </c>
      <c r="D49" s="9">
        <v>26308</v>
      </c>
      <c r="E49" s="43" t="str">
        <f ca="1">VLOOKUP(AE49,категория!$B$4:$D$158,3,FALSE)</f>
        <v>VIII</v>
      </c>
      <c r="F49" s="25" t="s">
        <v>140</v>
      </c>
      <c r="G49" s="84"/>
      <c r="H49" s="85" t="str">
        <f>IF(G49=0,"",IF(C49="ж","",VLOOKUP(G49,гири!$B$3:$C$200,2,FALSE)))</f>
        <v/>
      </c>
      <c r="I49" s="86"/>
      <c r="J49" s="30">
        <v>1</v>
      </c>
      <c r="K49" s="6">
        <f ca="1">IF(J49=0,"",IF(C49="ж",IF(AB49=67,VLOOKUP(J49,тянем!$H$3:$I$127,2,FALSE),VLOOKUP(J49,тянем!$K$3:$L$127,2,FALSE)),""))</f>
        <v>1</v>
      </c>
      <c r="L49" s="20">
        <f t="shared" si="22"/>
        <v>18</v>
      </c>
      <c r="M49" s="30">
        <v>46</v>
      </c>
      <c r="N49" s="6">
        <f ca="1">IF(M49=0,"",IF(C49="ж",IF(AB49=67,VLOOKUP(M49,пресс!$H$3:$I$127,2,FALSE),VLOOKUP(M49,пресс!$K$3:$L$127,2,FALSE)),IF(AB49=67,VLOOKUP(M49,пресс!$B$3:$C$127,2,FALSE),VLOOKUP(M49,пресс!$E$3:$F$127,2,FALSE))))</f>
        <v>62</v>
      </c>
      <c r="O49" s="20">
        <f t="shared" si="23"/>
        <v>4</v>
      </c>
      <c r="P49" s="27">
        <v>17</v>
      </c>
      <c r="Q49" s="6">
        <f ca="1">IF(P49="","",IF(C49="ж",IF(AB49=67,VLOOKUP(P49,наклон!$H$3:$I$128,2,FALSE),VLOOKUP(P49,наклон!$K$3:$L$128,2,FALSE)),IF(AB49=67,VLOOKUP(P49,наклон!$B$3:$C$128,2,FALSE),VLOOKUP(P49,наклон!$E$3:$F$128,2,FALSE))))</f>
        <v>67</v>
      </c>
      <c r="R49" s="20">
        <f t="shared" si="24"/>
        <v>8</v>
      </c>
      <c r="S49" s="84"/>
      <c r="T49" s="85" t="str">
        <f>IF(S49=0,"",IF(C49="ж",IFERROR(VLOOKUP(S49,прыг!$H$3:$I$128,2,FALSE),VLOOKUP(S49,прыг!$H$3:$I$128,2,TRUE)),IFERROR(VLOOKUP(S49,прыг!$B$3:$C$128,2,FALSE),VLOOKUP(S49,прыг!$B$3:$C$128,2,TRUE))))</f>
        <v/>
      </c>
      <c r="U49" s="86"/>
      <c r="V49" s="30">
        <v>16</v>
      </c>
      <c r="W49" s="6">
        <f ca="1">IF(V49=0,"",IF(AB49=67,"",VLOOKUP(V49,стрельба!$B$3:$C$129,2,FALSE)))</f>
        <v>22</v>
      </c>
      <c r="X49" s="20">
        <f t="shared" si="25"/>
        <v>14</v>
      </c>
      <c r="Y49" s="55">
        <f ca="1">K49+N49+Q49+W49</f>
        <v>152</v>
      </c>
      <c r="Z49" s="20"/>
      <c r="AB49" s="1">
        <f t="shared" ca="1" si="26"/>
        <v>89</v>
      </c>
      <c r="AC49" s="8">
        <f t="shared" si="27"/>
        <v>23665</v>
      </c>
      <c r="AD49" s="8">
        <f t="shared" ca="1" si="28"/>
        <v>24215</v>
      </c>
      <c r="AE49" s="8">
        <f t="shared" ca="1" si="29"/>
        <v>45</v>
      </c>
      <c r="AF49" s="37"/>
    </row>
    <row r="50" spans="2:32" ht="30" x14ac:dyDescent="0.25">
      <c r="B50" s="41" t="s">
        <v>84</v>
      </c>
      <c r="C50" s="42" t="s">
        <v>117</v>
      </c>
      <c r="D50" s="9">
        <v>26771</v>
      </c>
      <c r="E50" s="43" t="str">
        <f ca="1">VLOOKUP(AE50,категория!$B$4:$D$158,3,FALSE)</f>
        <v>VIII</v>
      </c>
      <c r="F50" s="46" t="s">
        <v>101</v>
      </c>
      <c r="G50" s="84"/>
      <c r="H50" s="85" t="str">
        <f>IF(G50=0,"",IF(C50="ж","",VLOOKUP(G50,гири!$B$3:$C$200,2,FALSE)))</f>
        <v/>
      </c>
      <c r="I50" s="86"/>
      <c r="J50" s="30">
        <v>2</v>
      </c>
      <c r="K50" s="6">
        <f ca="1">IF(J50=0,"",IF(C50="ж",IF(AB50=67,VLOOKUP(J50,тянем!$H$3:$I$127,2,FALSE),VLOOKUP(J50,тянем!$K$3:$L$127,2,FALSE)),""))</f>
        <v>4</v>
      </c>
      <c r="L50" s="20">
        <f t="shared" si="22"/>
        <v>16</v>
      </c>
      <c r="M50" s="30">
        <v>17</v>
      </c>
      <c r="N50" s="6">
        <f ca="1">IF(M50=0,"",IF(C50="ж",IF(AB50=67,VLOOKUP(M50,пресс!$H$3:$I$127,2,FALSE),VLOOKUP(M50,пресс!$K$3:$L$127,2,FALSE)),IF(AB50=67,VLOOKUP(M50,пресс!$B$3:$C$127,2,FALSE),VLOOKUP(M50,пресс!$E$3:$F$127,2,FALSE))))</f>
        <v>17</v>
      </c>
      <c r="O50" s="20">
        <f t="shared" si="23"/>
        <v>15</v>
      </c>
      <c r="P50" s="27">
        <v>14</v>
      </c>
      <c r="Q50" s="6">
        <f ca="1">IF(P50="","",IF(C50="ж",IF(AB50=67,VLOOKUP(P50,наклон!$H$3:$I$128,2,FALSE),VLOOKUP(P50,наклон!$K$3:$L$128,2,FALSE)),IF(AB50=67,VLOOKUP(P50,наклон!$B$3:$C$128,2,FALSE),VLOOKUP(P50,наклон!$E$3:$F$128,2,FALSE))))</f>
        <v>58</v>
      </c>
      <c r="R50" s="20">
        <f t="shared" si="24"/>
        <v>14</v>
      </c>
      <c r="S50" s="84"/>
      <c r="T50" s="85" t="str">
        <f>IF(S50=0,"",IF(C50="ж",IFERROR(VLOOKUP(S50,прыг!$H$3:$I$128,2,FALSE),VLOOKUP(S50,прыг!$H$3:$I$128,2,TRUE)),IFERROR(VLOOKUP(S50,прыг!$B$3:$C$128,2,FALSE),VLOOKUP(S50,прыг!$B$3:$C$128,2,TRUE))))</f>
        <v/>
      </c>
      <c r="U50" s="86"/>
      <c r="V50" s="30">
        <v>1</v>
      </c>
      <c r="W50" s="6">
        <f ca="1">IF(V50=0,"",IF(AB50=67,"",VLOOKUP(V50,стрельба!$B$3:$C$129,2,FALSE)))</f>
        <v>1</v>
      </c>
      <c r="X50" s="20">
        <f t="shared" si="25"/>
        <v>18</v>
      </c>
      <c r="Y50" s="55">
        <f t="shared" ref="Y50:Y62" ca="1" si="31">K50+N50+Q50+W50</f>
        <v>80</v>
      </c>
      <c r="Z50" s="20"/>
      <c r="AB50" s="1">
        <f t="shared" ca="1" si="26"/>
        <v>89</v>
      </c>
      <c r="AC50" s="8">
        <f t="shared" si="27"/>
        <v>23680</v>
      </c>
      <c r="AD50" s="8">
        <f t="shared" ca="1" si="28"/>
        <v>24215</v>
      </c>
      <c r="AE50" s="8">
        <f t="shared" ca="1" si="29"/>
        <v>44</v>
      </c>
      <c r="AF50" s="37"/>
    </row>
    <row r="51" spans="2:32" ht="30" x14ac:dyDescent="0.25">
      <c r="B51" s="44" t="s">
        <v>127</v>
      </c>
      <c r="C51" s="45" t="s">
        <v>117</v>
      </c>
      <c r="D51" s="9">
        <v>25387</v>
      </c>
      <c r="E51" s="43" t="str">
        <f ca="1">VLOOKUP(AE51,категория!$B$4:$D$158,3,FALSE)</f>
        <v>VIII</v>
      </c>
      <c r="F51" s="25" t="s">
        <v>23</v>
      </c>
      <c r="G51" s="84"/>
      <c r="H51" s="85" t="str">
        <f>IF(G51=0,"",IF(C51="ж","",VLOOKUP(G51,гири!$B$3:$C$200,2,FALSE)))</f>
        <v/>
      </c>
      <c r="I51" s="86"/>
      <c r="J51" s="30">
        <v>1</v>
      </c>
      <c r="K51" s="6">
        <f ca="1">IF(J51=0,"",IF(C51="ж",IF(AB51=67,VLOOKUP(J51,тянем!$H$3:$I$127,2,FALSE),VLOOKUP(J51,тянем!$K$3:$L$127,2,FALSE)),""))</f>
        <v>1</v>
      </c>
      <c r="L51" s="20">
        <f t="shared" si="22"/>
        <v>18</v>
      </c>
      <c r="M51" s="30">
        <v>12</v>
      </c>
      <c r="N51" s="6">
        <f ca="1">IF(M51=0,"",IF(C51="ж",IF(AB51=67,VLOOKUP(M51,пресс!$H$3:$I$127,2,FALSE),VLOOKUP(M51,пресс!$K$3:$L$127,2,FALSE)),IF(AB51=67,VLOOKUP(M51,пресс!$B$3:$C$127,2,FALSE),VLOOKUP(M51,пресс!$E$3:$F$127,2,FALSE))))</f>
        <v>12</v>
      </c>
      <c r="O51" s="20">
        <f t="shared" si="23"/>
        <v>16</v>
      </c>
      <c r="P51" s="27">
        <v>17</v>
      </c>
      <c r="Q51" s="6">
        <f ca="1">IF(P51="","",IF(C51="ж",IF(AB51=67,VLOOKUP(P51,наклон!$H$3:$I$128,2,FALSE),VLOOKUP(P51,наклон!$K$3:$L$128,2,FALSE)),IF(AB51=67,VLOOKUP(P51,наклон!$B$3:$C$128,2,FALSE),VLOOKUP(P51,наклон!$E$3:$F$128,2,FALSE))))</f>
        <v>67</v>
      </c>
      <c r="R51" s="20">
        <f t="shared" si="24"/>
        <v>8</v>
      </c>
      <c r="S51" s="84"/>
      <c r="T51" s="85" t="str">
        <f>IF(S51=0,"",IF(C51="ж",IFERROR(VLOOKUP(S51,прыг!$H$3:$I$128,2,FALSE),VLOOKUP(S51,прыг!$H$3:$I$128,2,TRUE)),IFERROR(VLOOKUP(S51,прыг!$B$3:$C$128,2,FALSE),VLOOKUP(S51,прыг!$B$3:$C$128,2,TRUE))))</f>
        <v/>
      </c>
      <c r="U51" s="86"/>
      <c r="V51" s="30">
        <v>18</v>
      </c>
      <c r="W51" s="6">
        <f ca="1">IF(V51=0,"",IF(AB51=67,"",VLOOKUP(V51,стрельба!$B$3:$C$129,2,FALSE)))</f>
        <v>26</v>
      </c>
      <c r="X51" s="20">
        <f t="shared" si="25"/>
        <v>13</v>
      </c>
      <c r="Y51" s="55">
        <f t="shared" ca="1" si="31"/>
        <v>106</v>
      </c>
      <c r="Z51" s="20"/>
      <c r="AB51" s="1">
        <f t="shared" ca="1" si="26"/>
        <v>89</v>
      </c>
      <c r="AC51" s="8">
        <f t="shared" si="27"/>
        <v>23635</v>
      </c>
      <c r="AD51" s="8">
        <f t="shared" ca="1" si="28"/>
        <v>24215</v>
      </c>
      <c r="AE51" s="8">
        <f t="shared" ca="1" si="29"/>
        <v>48</v>
      </c>
      <c r="AF51" s="37"/>
    </row>
    <row r="52" spans="2:32" ht="30" x14ac:dyDescent="0.25">
      <c r="B52" s="41" t="s">
        <v>78</v>
      </c>
      <c r="C52" s="42" t="s">
        <v>117</v>
      </c>
      <c r="D52" s="9">
        <v>27235</v>
      </c>
      <c r="E52" s="43" t="str">
        <f ca="1">VLOOKUP(AE52,категория!$B$4:$D$158,3,FALSE)</f>
        <v>VIII</v>
      </c>
      <c r="F52" s="46" t="s">
        <v>100</v>
      </c>
      <c r="G52" s="84"/>
      <c r="H52" s="85" t="str">
        <f>IF(G52=0,"",IF(C52="ж","",VLOOKUP(G52,гири!$B$3:$C$200,2,FALSE)))</f>
        <v/>
      </c>
      <c r="I52" s="86"/>
      <c r="J52" s="30">
        <v>3</v>
      </c>
      <c r="K52" s="6">
        <f ca="1">IF(J52=0,"",IF(C52="ж",IF(AB52=67,VLOOKUP(J52,тянем!$H$3:$I$127,2,FALSE),VLOOKUP(J52,тянем!$K$3:$L$127,2,FALSE)),""))</f>
        <v>7</v>
      </c>
      <c r="L52" s="20">
        <f t="shared" si="22"/>
        <v>15</v>
      </c>
      <c r="M52" s="30">
        <v>37</v>
      </c>
      <c r="N52" s="6">
        <f ca="1">IF(M52=0,"",IF(C52="ж",IF(AB52=67,VLOOKUP(M52,пресс!$H$3:$I$127,2,FALSE),VLOOKUP(M52,пресс!$K$3:$L$127,2,FALSE)),IF(AB52=67,VLOOKUP(M52,пресс!$B$3:$C$127,2,FALSE),VLOOKUP(M52,пресс!$E$3:$F$127,2,FALSE))))</f>
        <v>44</v>
      </c>
      <c r="O52" s="20">
        <f t="shared" si="23"/>
        <v>9</v>
      </c>
      <c r="P52" s="27">
        <v>20</v>
      </c>
      <c r="Q52" s="6">
        <f ca="1">IF(P52="","",IF(C52="ж",IF(AB52=67,VLOOKUP(P52,наклон!$H$3:$I$128,2,FALSE),VLOOKUP(P52,наклон!$K$3:$L$128,2,FALSE)),IF(AB52=67,VLOOKUP(P52,наклон!$B$3:$C$128,2,FALSE),VLOOKUP(P52,наклон!$E$3:$F$128,2,FALSE))))</f>
        <v>76</v>
      </c>
      <c r="R52" s="20">
        <f t="shared" si="24"/>
        <v>3</v>
      </c>
      <c r="S52" s="84"/>
      <c r="T52" s="85" t="str">
        <f>IF(S52=0,"",IF(C52="ж",IFERROR(VLOOKUP(S52,прыг!$H$3:$I$128,2,FALSE),VLOOKUP(S52,прыг!$H$3:$I$128,2,TRUE)),IFERROR(VLOOKUP(S52,прыг!$B$3:$C$128,2,FALSE),VLOOKUP(S52,прыг!$B$3:$C$128,2,TRUE))))</f>
        <v/>
      </c>
      <c r="U52" s="86"/>
      <c r="V52" s="30">
        <v>3</v>
      </c>
      <c r="W52" s="6">
        <f ca="1">IF(V52=0,"",IF(AB52=67,"",VLOOKUP(V52,стрельба!$B$3:$C$129,2,FALSE)))</f>
        <v>3</v>
      </c>
      <c r="X52" s="20">
        <f t="shared" si="25"/>
        <v>17</v>
      </c>
      <c r="Y52" s="55">
        <f t="shared" ca="1" si="31"/>
        <v>130</v>
      </c>
      <c r="Z52" s="20"/>
      <c r="AB52" s="1">
        <f t="shared" ca="1" si="26"/>
        <v>89</v>
      </c>
      <c r="AC52" s="8">
        <f t="shared" si="27"/>
        <v>23695</v>
      </c>
      <c r="AD52" s="8">
        <f t="shared" ca="1" si="28"/>
        <v>24215</v>
      </c>
      <c r="AE52" s="8">
        <f t="shared" ca="1" si="29"/>
        <v>43</v>
      </c>
      <c r="AF52" s="37"/>
    </row>
    <row r="53" spans="2:32" ht="30" x14ac:dyDescent="0.25">
      <c r="B53" s="41" t="s">
        <v>32</v>
      </c>
      <c r="C53" s="42" t="s">
        <v>117</v>
      </c>
      <c r="D53" s="9">
        <v>27171</v>
      </c>
      <c r="E53" s="43" t="str">
        <f ca="1">VLOOKUP(AE53,категория!$B$4:$D$158,3,FALSE)</f>
        <v>VIII</v>
      </c>
      <c r="F53" s="25" t="s">
        <v>24</v>
      </c>
      <c r="G53" s="84"/>
      <c r="H53" s="85" t="str">
        <f>IF(G53=0,"",IF(C53="ж","",VLOOKUP(G53,гири!$B$3:$C$200,2,FALSE)))</f>
        <v/>
      </c>
      <c r="I53" s="86"/>
      <c r="J53" s="30">
        <v>14</v>
      </c>
      <c r="K53" s="6">
        <f ca="1">IF(J53=0,"",IF(C53="ж",IF(AB53=67,VLOOKUP(J53,тянем!$H$3:$I$127,2,FALSE),VLOOKUP(J53,тянем!$K$3:$L$127,2,FALSE)),""))</f>
        <v>38</v>
      </c>
      <c r="L53" s="20">
        <f t="shared" si="22"/>
        <v>2</v>
      </c>
      <c r="M53" s="30">
        <v>38</v>
      </c>
      <c r="N53" s="6">
        <f ca="1">IF(M53=0,"",IF(C53="ж",IF(AB53=67,VLOOKUP(M53,пресс!$H$3:$I$127,2,FALSE),VLOOKUP(M53,пресс!$K$3:$L$127,2,FALSE)),IF(AB53=67,VLOOKUP(M53,пресс!$B$3:$C$127,2,FALSE),VLOOKUP(M53,пресс!$E$3:$F$127,2,FALSE))))</f>
        <v>46</v>
      </c>
      <c r="O53" s="20">
        <f t="shared" si="23"/>
        <v>8</v>
      </c>
      <c r="P53" s="27">
        <v>17</v>
      </c>
      <c r="Q53" s="6">
        <f ca="1">IF(P53="","",IF(C53="ж",IF(AB53=67,VLOOKUP(P53,наклон!$H$3:$I$128,2,FALSE),VLOOKUP(P53,наклон!$K$3:$L$128,2,FALSE)),IF(AB53=67,VLOOKUP(P53,наклон!$B$3:$C$128,2,FALSE),VLOOKUP(P53,наклон!$E$3:$F$128,2,FALSE))))</f>
        <v>67</v>
      </c>
      <c r="R53" s="20">
        <f t="shared" si="24"/>
        <v>8</v>
      </c>
      <c r="S53" s="84"/>
      <c r="T53" s="85" t="str">
        <f>IF(S53=0,"",IF(C53="ж",IFERROR(VLOOKUP(S53,прыг!$H$3:$I$128,2,FALSE),VLOOKUP(S53,прыг!$H$3:$I$128,2,TRUE)),IFERROR(VLOOKUP(S53,прыг!$B$3:$C$128,2,FALSE),VLOOKUP(S53,прыг!$B$3:$C$128,2,TRUE))))</f>
        <v/>
      </c>
      <c r="U53" s="86"/>
      <c r="V53" s="30">
        <v>37</v>
      </c>
      <c r="W53" s="6">
        <f ca="1">IF(V53=0,"",IF(AB53=67,"",VLOOKUP(V53,стрельба!$B$3:$C$129,2,FALSE)))</f>
        <v>64</v>
      </c>
      <c r="X53" s="20">
        <f t="shared" si="25"/>
        <v>2</v>
      </c>
      <c r="Y53" s="55">
        <f t="shared" ca="1" si="31"/>
        <v>215</v>
      </c>
      <c r="Z53" s="20"/>
      <c r="AB53" s="1">
        <f t="shared" ca="1" si="26"/>
        <v>89</v>
      </c>
      <c r="AC53" s="8">
        <f t="shared" si="27"/>
        <v>23693</v>
      </c>
      <c r="AD53" s="8">
        <f t="shared" ca="1" si="28"/>
        <v>24215</v>
      </c>
      <c r="AE53" s="8">
        <f t="shared" ca="1" si="29"/>
        <v>43</v>
      </c>
      <c r="AF53" s="37"/>
    </row>
    <row r="54" spans="2:32" ht="30" x14ac:dyDescent="0.25">
      <c r="B54" s="41" t="s">
        <v>75</v>
      </c>
      <c r="C54" s="42" t="s">
        <v>117</v>
      </c>
      <c r="D54" s="9">
        <v>25079</v>
      </c>
      <c r="E54" s="43" t="str">
        <f ca="1">VLOOKUP(AE54,категория!$B$4:$D$158,3,FALSE)</f>
        <v>VIII</v>
      </c>
      <c r="F54" s="46" t="s">
        <v>100</v>
      </c>
      <c r="G54" s="84"/>
      <c r="H54" s="85" t="str">
        <f>IF(G54=0,"",IF(C54="ж","",VLOOKUP(G54,гири!$B$3:$C$200,2,FALSE)))</f>
        <v/>
      </c>
      <c r="I54" s="86"/>
      <c r="J54" s="30">
        <v>2</v>
      </c>
      <c r="K54" s="6">
        <f ca="1">IF(J54=0,"",IF(C54="ж",IF(AB54=67,VLOOKUP(J54,тянем!$H$3:$I$127,2,FALSE),VLOOKUP(J54,тянем!$K$3:$L$127,2,FALSE)),""))</f>
        <v>4</v>
      </c>
      <c r="L54" s="20">
        <f t="shared" si="22"/>
        <v>16</v>
      </c>
      <c r="M54" s="30"/>
      <c r="N54" s="6" t="str">
        <f>IF(M54=0,"",IF(C54="ж",IF(AB54=67,VLOOKUP(M54,пресс!$H$3:$I$127,2,FALSE),VLOOKUP(M54,пресс!$K$3:$L$127,2,FALSE)),IF(AB54=67,VLOOKUP(M54,пресс!$B$3:$C$127,2,FALSE),VLOOKUP(M54,пресс!$E$3:$F$127,2,FALSE))))</f>
        <v/>
      </c>
      <c r="O54" s="20"/>
      <c r="P54" s="27"/>
      <c r="Q54" s="6" t="str">
        <f>IF(P54="","",IF(C54="ж",IF(AB54=67,VLOOKUP(P54,наклон!$H$3:$I$128,2,FALSE),VLOOKUP(P54,наклон!$K$3:$L$128,2,FALSE)),IF(AB54=67,VLOOKUP(P54,наклон!$B$3:$C$128,2,FALSE),VLOOKUP(P54,наклон!$E$3:$F$128,2,FALSE))))</f>
        <v/>
      </c>
      <c r="R54" s="20"/>
      <c r="S54" s="84"/>
      <c r="T54" s="85" t="str">
        <f>IF(S54=0,"",IF(C54="ж",IFERROR(VLOOKUP(S54,прыг!$H$3:$I$128,2,FALSE),VLOOKUP(S54,прыг!$H$3:$I$128,2,TRUE)),IFERROR(VLOOKUP(S54,прыг!$B$3:$C$128,2,FALSE),VLOOKUP(S54,прыг!$B$3:$C$128,2,TRUE))))</f>
        <v/>
      </c>
      <c r="U54" s="86"/>
      <c r="V54" s="30">
        <v>27</v>
      </c>
      <c r="W54" s="6">
        <f ca="1">IF(V54=0,"",IF(AB54=67,"",VLOOKUP(V54,стрельба!$B$3:$C$129,2,FALSE)))</f>
        <v>44</v>
      </c>
      <c r="X54" s="20">
        <f t="shared" si="25"/>
        <v>7</v>
      </c>
      <c r="Y54" s="55">
        <f ca="1">K54+W54</f>
        <v>48</v>
      </c>
      <c r="Z54" s="20"/>
      <c r="AB54" s="1">
        <f t="shared" ca="1" si="26"/>
        <v>89</v>
      </c>
      <c r="AC54" s="8">
        <f t="shared" si="27"/>
        <v>23624</v>
      </c>
      <c r="AD54" s="8">
        <f t="shared" ca="1" si="28"/>
        <v>24215</v>
      </c>
      <c r="AE54" s="8">
        <f t="shared" ca="1" si="29"/>
        <v>49</v>
      </c>
      <c r="AF54" s="37"/>
    </row>
    <row r="55" spans="2:32" ht="30" x14ac:dyDescent="0.25">
      <c r="B55" s="44" t="s">
        <v>170</v>
      </c>
      <c r="C55" s="45" t="s">
        <v>117</v>
      </c>
      <c r="D55" s="9">
        <v>27625</v>
      </c>
      <c r="E55" s="43" t="str">
        <f ca="1">VLOOKUP(AE55,категория!$B$4:$D$158,3,FALSE)</f>
        <v>VIII</v>
      </c>
      <c r="F55" s="25" t="s">
        <v>163</v>
      </c>
      <c r="G55" s="84"/>
      <c r="H55" s="85" t="str">
        <f>IF(G55=0,"",IF(C55="ж","",VLOOKUP(G55,гири!$B$3:$C$200,2,FALSE)))</f>
        <v/>
      </c>
      <c r="I55" s="86"/>
      <c r="J55" s="30">
        <v>17</v>
      </c>
      <c r="K55" s="6">
        <f ca="1">IF(J55=0,"",IF(C55="ж",IF(AB55=67,VLOOKUP(J55,тянем!$H$3:$I$127,2,FALSE),VLOOKUP(J55,тянем!$K$3:$L$127,2,FALSE)),""))</f>
        <v>44</v>
      </c>
      <c r="L55" s="98">
        <f t="shared" si="22"/>
        <v>1</v>
      </c>
      <c r="M55" s="30">
        <v>41</v>
      </c>
      <c r="N55" s="6">
        <f ca="1">IF(M55=0,"",IF(C55="ж",IF(AB55=67,VLOOKUP(M55,пресс!$H$3:$I$127,2,FALSE),VLOOKUP(M55,пресс!$K$3:$L$127,2,FALSE)),IF(AB55=67,VLOOKUP(M55,пресс!$B$3:$C$127,2,FALSE),VLOOKUP(M55,пресс!$E$3:$F$127,2,FALSE))))</f>
        <v>52</v>
      </c>
      <c r="O55" s="20">
        <f t="shared" ref="O55:O62" si="32">RANK(M55,$M$44:$M$62)</f>
        <v>5</v>
      </c>
      <c r="P55" s="27">
        <v>22</v>
      </c>
      <c r="Q55" s="6">
        <f ca="1">IF(P55="","",IF(C55="ж",IF(AB55=67,VLOOKUP(P55,наклон!$H$3:$I$128,2,FALSE),VLOOKUP(P55,наклон!$K$3:$L$128,2,FALSE)),IF(AB55=67,VLOOKUP(P55,наклон!$B$3:$C$128,2,FALSE),VLOOKUP(P55,наклон!$E$3:$F$128,2,FALSE))))</f>
        <v>82</v>
      </c>
      <c r="R55" s="20">
        <f t="shared" ref="R55:R62" si="33">RANK(P55,$P$44:$P$62)</f>
        <v>2</v>
      </c>
      <c r="S55" s="84"/>
      <c r="T55" s="85" t="str">
        <f>IF(S55=0,"",IF(C55="ж",IFERROR(VLOOKUP(S55,прыг!$H$3:$I$128,2,FALSE),VLOOKUP(S55,прыг!$H$3:$I$128,2,TRUE)),IFERROR(VLOOKUP(S55,прыг!$B$3:$C$128,2,FALSE),VLOOKUP(S55,прыг!$B$3:$C$128,2,TRUE))))</f>
        <v/>
      </c>
      <c r="U55" s="86"/>
      <c r="V55" s="30">
        <v>19</v>
      </c>
      <c r="W55" s="6">
        <f ca="1">IF(V55=0,"",IF(AB55=67,"",VLOOKUP(V55,стрельба!$B$3:$C$129,2,FALSE)))</f>
        <v>28</v>
      </c>
      <c r="X55" s="20">
        <f t="shared" si="25"/>
        <v>12</v>
      </c>
      <c r="Y55" s="55">
        <f t="shared" ca="1" si="31"/>
        <v>206</v>
      </c>
      <c r="Z55" s="20"/>
      <c r="AB55" s="1">
        <f t="shared" ca="1" si="26"/>
        <v>89</v>
      </c>
      <c r="AC55" s="8">
        <f t="shared" si="27"/>
        <v>23708</v>
      </c>
      <c r="AD55" s="8">
        <f t="shared" ca="1" si="28"/>
        <v>24215</v>
      </c>
      <c r="AE55" s="8">
        <f t="shared" ca="1" si="29"/>
        <v>42</v>
      </c>
      <c r="AF55" s="37"/>
    </row>
    <row r="56" spans="2:32" ht="30" x14ac:dyDescent="0.25">
      <c r="B56" s="41" t="s">
        <v>58</v>
      </c>
      <c r="C56" s="42" t="s">
        <v>117</v>
      </c>
      <c r="D56" s="9">
        <v>27298</v>
      </c>
      <c r="E56" s="43" t="str">
        <f ca="1">VLOOKUP(AE56,категория!$B$4:$D$158,3,FALSE)</f>
        <v>VIII</v>
      </c>
      <c r="F56" s="25" t="s">
        <v>20</v>
      </c>
      <c r="G56" s="84"/>
      <c r="H56" s="85" t="str">
        <f>IF(G56=0,"",IF(C56="ж","",VLOOKUP(G56,гири!$B$3:$C$200,2,FALSE)))</f>
        <v/>
      </c>
      <c r="I56" s="86"/>
      <c r="J56" s="30">
        <v>4</v>
      </c>
      <c r="K56" s="6">
        <f ca="1">IF(J56=0,"",IF(C56="ж",IF(AB56=67,VLOOKUP(J56,тянем!$H$3:$I$127,2,FALSE),VLOOKUP(J56,тянем!$K$3:$L$127,2,FALSE)),""))</f>
        <v>10</v>
      </c>
      <c r="L56" s="20">
        <f t="shared" si="22"/>
        <v>13</v>
      </c>
      <c r="M56" s="30">
        <v>18</v>
      </c>
      <c r="N56" s="6">
        <f ca="1">IF(M56=0,"",IF(C56="ж",IF(AB56=67,VLOOKUP(M56,пресс!$H$3:$I$127,2,FALSE),VLOOKUP(M56,пресс!$K$3:$L$127,2,FALSE)),IF(AB56=67,VLOOKUP(M56,пресс!$B$3:$C$127,2,FALSE),VLOOKUP(M56,пресс!$E$3:$F$127,2,FALSE))))</f>
        <v>18</v>
      </c>
      <c r="O56" s="20">
        <f t="shared" si="32"/>
        <v>14</v>
      </c>
      <c r="P56" s="27">
        <v>20</v>
      </c>
      <c r="Q56" s="6">
        <f ca="1">IF(P56="","",IF(C56="ж",IF(AB56=67,VLOOKUP(P56,наклон!$H$3:$I$128,2,FALSE),VLOOKUP(P56,наклон!$K$3:$L$128,2,FALSE)),IF(AB56=67,VLOOKUP(P56,наклон!$B$3:$C$128,2,FALSE),VLOOKUP(P56,наклон!$E$3:$F$128,2,FALSE))))</f>
        <v>76</v>
      </c>
      <c r="R56" s="20">
        <f t="shared" si="33"/>
        <v>3</v>
      </c>
      <c r="S56" s="84"/>
      <c r="T56" s="85" t="str">
        <f>IF(S56=0,"",IF(C56="ж",IFERROR(VLOOKUP(S56,прыг!$H$3:$I$128,2,FALSE),VLOOKUP(S56,прыг!$H$3:$I$128,2,TRUE)),IFERROR(VLOOKUP(S56,прыг!$B$3:$C$128,2,FALSE),VLOOKUP(S56,прыг!$B$3:$C$128,2,TRUE))))</f>
        <v/>
      </c>
      <c r="U56" s="86"/>
      <c r="V56" s="30">
        <v>10</v>
      </c>
      <c r="W56" s="6">
        <f ca="1">IF(V56=0,"",IF(AB56=67,"",VLOOKUP(V56,стрельба!$B$3:$C$129,2,FALSE)))</f>
        <v>10</v>
      </c>
      <c r="X56" s="20">
        <f t="shared" si="25"/>
        <v>16</v>
      </c>
      <c r="Y56" s="55">
        <f t="shared" ca="1" si="31"/>
        <v>114</v>
      </c>
      <c r="Z56" s="20"/>
      <c r="AB56" s="1">
        <f t="shared" ca="1" si="26"/>
        <v>89</v>
      </c>
      <c r="AC56" s="8">
        <f t="shared" si="27"/>
        <v>23697</v>
      </c>
      <c r="AD56" s="8">
        <f t="shared" ca="1" si="28"/>
        <v>24215</v>
      </c>
      <c r="AE56" s="8">
        <f t="shared" ca="1" si="29"/>
        <v>43</v>
      </c>
      <c r="AF56" s="37"/>
    </row>
    <row r="57" spans="2:32" ht="30" x14ac:dyDescent="0.25">
      <c r="B57" s="41" t="s">
        <v>69</v>
      </c>
      <c r="C57" s="42" t="s">
        <v>117</v>
      </c>
      <c r="D57" s="9">
        <v>26825</v>
      </c>
      <c r="E57" s="43" t="str">
        <f ca="1">VLOOKUP(AE57,категория!$B$4:$D$158,3,FALSE)</f>
        <v>VIII</v>
      </c>
      <c r="F57" s="25" t="s">
        <v>96</v>
      </c>
      <c r="G57" s="84"/>
      <c r="H57" s="85" t="str">
        <f>IF(G57=0,"",IF(C57="ж","",VLOOKUP(G57,гири!$B$3:$C$200,2,FALSE)))</f>
        <v/>
      </c>
      <c r="I57" s="86"/>
      <c r="J57" s="30">
        <v>13</v>
      </c>
      <c r="K57" s="6">
        <f ca="1">IF(J57=0,"",IF(C57="ж",IF(AB57=67,VLOOKUP(J57,тянем!$H$3:$I$127,2,FALSE),VLOOKUP(J57,тянем!$K$3:$L$127,2,FALSE)),""))</f>
        <v>36</v>
      </c>
      <c r="L57" s="20">
        <f t="shared" si="22"/>
        <v>4</v>
      </c>
      <c r="M57" s="30">
        <v>48</v>
      </c>
      <c r="N57" s="6">
        <f ca="1">IF(M57=0,"",IF(C57="ж",IF(AB57=67,VLOOKUP(M57,пресс!$H$3:$I$127,2,FALSE),VLOOKUP(M57,пресс!$K$3:$L$127,2,FALSE)),IF(AB57=67,VLOOKUP(M57,пресс!$B$3:$C$127,2,FALSE),VLOOKUP(M57,пресс!$E$3:$F$127,2,FALSE))))</f>
        <v>66</v>
      </c>
      <c r="O57" s="20">
        <f t="shared" si="32"/>
        <v>2</v>
      </c>
      <c r="P57" s="27">
        <v>26</v>
      </c>
      <c r="Q57" s="6">
        <f ca="1">IF(P57="","",IF(C57="ж",IF(AB57=67,VLOOKUP(P57,наклон!$H$3:$I$128,2,FALSE),VLOOKUP(P57,наклон!$K$3:$L$128,2,FALSE)),IF(AB57=67,VLOOKUP(P57,наклон!$B$3:$C$128,2,FALSE),VLOOKUP(P57,наклон!$E$3:$F$128,2,FALSE))))</f>
        <v>94</v>
      </c>
      <c r="R57" s="98">
        <f t="shared" si="33"/>
        <v>1</v>
      </c>
      <c r="S57" s="84"/>
      <c r="T57" s="85" t="str">
        <f>IF(S57=0,"",IF(C57="ж",IFERROR(VLOOKUP(S57,прыг!$H$3:$I$128,2,FALSE),VLOOKUP(S57,прыг!$H$3:$I$128,2,TRUE)),IFERROR(VLOOKUP(S57,прыг!$B$3:$C$128,2,FALSE),VLOOKUP(S57,прыг!$B$3:$C$128,2,TRUE))))</f>
        <v/>
      </c>
      <c r="U57" s="86"/>
      <c r="V57" s="30">
        <v>27</v>
      </c>
      <c r="W57" s="6">
        <f ca="1">IF(V57=0,"",IF(AB57=67,"",VLOOKUP(V57,стрельба!$B$3:$C$129,2,FALSE)))</f>
        <v>44</v>
      </c>
      <c r="X57" s="20">
        <f t="shared" si="25"/>
        <v>7</v>
      </c>
      <c r="Y57" s="55">
        <f t="shared" ca="1" si="31"/>
        <v>240</v>
      </c>
      <c r="Z57" s="116">
        <v>1</v>
      </c>
      <c r="AB57" s="1">
        <f t="shared" ca="1" si="26"/>
        <v>89</v>
      </c>
      <c r="AC57" s="8">
        <f t="shared" si="27"/>
        <v>23682</v>
      </c>
      <c r="AD57" s="8">
        <f t="shared" ca="1" si="28"/>
        <v>24215</v>
      </c>
      <c r="AE57" s="8">
        <f t="shared" ca="1" si="29"/>
        <v>44</v>
      </c>
      <c r="AF57" s="37"/>
    </row>
    <row r="58" spans="2:32" ht="30" x14ac:dyDescent="0.25">
      <c r="B58" s="44" t="s">
        <v>159</v>
      </c>
      <c r="C58" s="45" t="s">
        <v>117</v>
      </c>
      <c r="D58" s="9">
        <v>25796</v>
      </c>
      <c r="E58" s="43" t="str">
        <f ca="1">VLOOKUP(AE58,категория!$B$4:$D$158,3,FALSE)</f>
        <v>VIII</v>
      </c>
      <c r="F58" s="25" t="s">
        <v>158</v>
      </c>
      <c r="G58" s="84"/>
      <c r="H58" s="85" t="str">
        <f>IF(G58=0,"",IF(C58="ж","",VLOOKUP(G58,гири!$B$3:$C$200,2,FALSE)))</f>
        <v/>
      </c>
      <c r="I58" s="86"/>
      <c r="J58" s="30">
        <v>10</v>
      </c>
      <c r="K58" s="6">
        <f ca="1">IF(J58=0,"",IF(C58="ж",IF(AB58=67,VLOOKUP(J58,тянем!$H$3:$I$127,2,FALSE),VLOOKUP(J58,тянем!$K$3:$L$127,2,FALSE)),""))</f>
        <v>28</v>
      </c>
      <c r="L58" s="20">
        <f t="shared" si="22"/>
        <v>7</v>
      </c>
      <c r="M58" s="30">
        <v>24</v>
      </c>
      <c r="N58" s="6">
        <f ca="1">IF(M58=0,"",IF(C58="ж",IF(AB58=67,VLOOKUP(M58,пресс!$H$3:$I$127,2,FALSE),VLOOKUP(M58,пресс!$K$3:$L$127,2,FALSE)),IF(AB58=67,VLOOKUP(M58,пресс!$B$3:$C$127,2,FALSE),VLOOKUP(M58,пресс!$E$3:$F$127,2,FALSE))))</f>
        <v>24</v>
      </c>
      <c r="O58" s="20">
        <f t="shared" si="32"/>
        <v>11</v>
      </c>
      <c r="P58" s="27">
        <v>15</v>
      </c>
      <c r="Q58" s="6">
        <f ca="1">IF(P58="","",IF(C58="ж",IF(AB58=67,VLOOKUP(P58,наклон!$H$3:$I$128,2,FALSE),VLOOKUP(P58,наклон!$K$3:$L$128,2,FALSE)),IF(AB58=67,VLOOKUP(P58,наклон!$B$3:$C$128,2,FALSE),VLOOKUP(P58,наклон!$E$3:$F$128,2,FALSE))))</f>
        <v>61</v>
      </c>
      <c r="R58" s="20">
        <f t="shared" si="33"/>
        <v>11</v>
      </c>
      <c r="S58" s="84"/>
      <c r="T58" s="85" t="str">
        <f>IF(S58=0,"",IF(C58="ж",IFERROR(VLOOKUP(S58,прыг!$H$3:$I$128,2,FALSE),VLOOKUP(S58,прыг!$H$3:$I$128,2,TRUE)),IFERROR(VLOOKUP(S58,прыг!$B$3:$C$128,2,FALSE),VLOOKUP(S58,прыг!$B$3:$C$128,2,TRUE))))</f>
        <v/>
      </c>
      <c r="U58" s="86"/>
      <c r="V58" s="30">
        <v>21</v>
      </c>
      <c r="W58" s="6">
        <f ca="1">IF(V58=0,"",IF(AB58=67,"",VLOOKUP(V58,стрельба!$B$3:$C$129,2,FALSE)))</f>
        <v>32</v>
      </c>
      <c r="X58" s="20">
        <f t="shared" si="25"/>
        <v>11</v>
      </c>
      <c r="Y58" s="55">
        <f t="shared" ca="1" si="31"/>
        <v>145</v>
      </c>
      <c r="Z58" s="20"/>
      <c r="AB58" s="1">
        <f t="shared" ca="1" si="26"/>
        <v>89</v>
      </c>
      <c r="AC58" s="8">
        <f t="shared" si="27"/>
        <v>23648</v>
      </c>
      <c r="AD58" s="8">
        <f t="shared" ca="1" si="28"/>
        <v>24215</v>
      </c>
      <c r="AE58" s="8">
        <f t="shared" ca="1" si="29"/>
        <v>47</v>
      </c>
      <c r="AF58" s="37"/>
    </row>
    <row r="59" spans="2:32" ht="30" x14ac:dyDescent="0.25">
      <c r="B59" s="44" t="s">
        <v>156</v>
      </c>
      <c r="C59" s="42" t="s">
        <v>117</v>
      </c>
      <c r="D59" s="9">
        <v>27848</v>
      </c>
      <c r="E59" s="43" t="str">
        <f ca="1">VLOOKUP(AE59,категория!$B$4:$D$158,3,FALSE)</f>
        <v>VIII</v>
      </c>
      <c r="F59" s="25" t="s">
        <v>98</v>
      </c>
      <c r="G59" s="84"/>
      <c r="H59" s="85" t="str">
        <f>IF(G59=0,"",IF(C59="ж","",VLOOKUP(G59,гири!$B$3:$C$200,2,FALSE)))</f>
        <v/>
      </c>
      <c r="I59" s="86"/>
      <c r="J59" s="30">
        <v>14</v>
      </c>
      <c r="K59" s="6">
        <f ca="1">IF(J59=0,"",IF(C59="ж",IF(AB59=67,VLOOKUP(J59,тянем!$H$3:$I$127,2,FALSE),VLOOKUP(J59,тянем!$K$3:$L$127,2,FALSE)),""))</f>
        <v>38</v>
      </c>
      <c r="L59" s="20">
        <f t="shared" si="22"/>
        <v>2</v>
      </c>
      <c r="M59" s="30">
        <v>47</v>
      </c>
      <c r="N59" s="6">
        <f ca="1">IF(M59=0,"",IF(C59="ж",IF(AB59=67,VLOOKUP(M59,пресс!$H$3:$I$127,2,FALSE),VLOOKUP(M59,пресс!$K$3:$L$127,2,FALSE)),IF(AB59=67,VLOOKUP(M59,пресс!$B$3:$C$127,2,FALSE),VLOOKUP(M59,пресс!$E$3:$F$127,2,FALSE))))</f>
        <v>64</v>
      </c>
      <c r="O59" s="20">
        <f t="shared" si="32"/>
        <v>3</v>
      </c>
      <c r="P59" s="27">
        <v>15</v>
      </c>
      <c r="Q59" s="6">
        <f ca="1">IF(P59="","",IF(C59="ж",IF(AB59=67,VLOOKUP(P59,наклон!$H$3:$I$128,2,FALSE),VLOOKUP(P59,наклон!$K$3:$L$128,2,FALSE)),IF(AB59=67,VLOOKUP(P59,наклон!$B$3:$C$128,2,FALSE),VLOOKUP(P59,наклон!$E$3:$F$128,2,FALSE))))</f>
        <v>61</v>
      </c>
      <c r="R59" s="20">
        <f t="shared" si="33"/>
        <v>11</v>
      </c>
      <c r="S59" s="84"/>
      <c r="T59" s="85" t="str">
        <f>IF(S59=0,"",IF(C59="ж",IFERROR(VLOOKUP(S59,прыг!$H$3:$I$128,2,FALSE),VLOOKUP(S59,прыг!$H$3:$I$128,2,TRUE)),IFERROR(VLOOKUP(S59,прыг!$B$3:$C$128,2,FALSE),VLOOKUP(S59,прыг!$B$3:$C$128,2,TRUE))))</f>
        <v/>
      </c>
      <c r="U59" s="86"/>
      <c r="V59" s="30">
        <v>32</v>
      </c>
      <c r="W59" s="6">
        <f ca="1">IF(V59=0,"",IF(AB59=67,"",VLOOKUP(V59,стрельба!$B$3:$C$129,2,FALSE)))</f>
        <v>54</v>
      </c>
      <c r="X59" s="20">
        <f t="shared" si="25"/>
        <v>4</v>
      </c>
      <c r="Y59" s="55">
        <f t="shared" ca="1" si="31"/>
        <v>217</v>
      </c>
      <c r="Z59" s="20"/>
      <c r="AB59" s="1">
        <f t="shared" ca="1" si="26"/>
        <v>89</v>
      </c>
      <c r="AC59" s="8">
        <f t="shared" si="27"/>
        <v>23715</v>
      </c>
      <c r="AD59" s="8">
        <f t="shared" ca="1" si="28"/>
        <v>24215</v>
      </c>
      <c r="AE59" s="8">
        <f t="shared" ca="1" si="29"/>
        <v>41</v>
      </c>
      <c r="AF59" s="37"/>
    </row>
    <row r="60" spans="2:32" ht="30" customHeight="1" x14ac:dyDescent="0.25">
      <c r="B60" s="44" t="s">
        <v>149</v>
      </c>
      <c r="C60" s="42" t="s">
        <v>117</v>
      </c>
      <c r="D60" s="9">
        <v>27720</v>
      </c>
      <c r="E60" s="43" t="str">
        <f ca="1">VLOOKUP(AE60,категория!$B$4:$D$158,3,FALSE)</f>
        <v>VIII</v>
      </c>
      <c r="F60" s="25" t="s">
        <v>102</v>
      </c>
      <c r="G60" s="84"/>
      <c r="H60" s="85" t="str">
        <f>IF(G60=0,"",IF(C60="ж","",VLOOKUP(G60,гири!$B$3:$C$200,2,FALSE)))</f>
        <v/>
      </c>
      <c r="I60" s="86"/>
      <c r="J60" s="30">
        <v>9</v>
      </c>
      <c r="K60" s="6">
        <f ca="1">IF(J60=0,"",IF(C60="ж",IF(AB60=67,VLOOKUP(J60,тянем!$H$3:$I$127,2,FALSE),VLOOKUP(J60,тянем!$K$3:$L$127,2,FALSE)),""))</f>
        <v>25</v>
      </c>
      <c r="L60" s="20">
        <f t="shared" si="22"/>
        <v>9</v>
      </c>
      <c r="M60" s="30">
        <v>40</v>
      </c>
      <c r="N60" s="6">
        <f ca="1">IF(M60=0,"",IF(C60="ж",IF(AB60=67,VLOOKUP(M60,пресс!$H$3:$I$127,2,FALSE),VLOOKUP(M60,пресс!$K$3:$L$127,2,FALSE)),IF(AB60=67,VLOOKUP(M60,пресс!$B$3:$C$127,2,FALSE),VLOOKUP(M60,пресс!$E$3:$F$127,2,FALSE))))</f>
        <v>50</v>
      </c>
      <c r="O60" s="20">
        <f t="shared" si="32"/>
        <v>6</v>
      </c>
      <c r="P60" s="27">
        <v>18</v>
      </c>
      <c r="Q60" s="6">
        <f ca="1">IF(P60="","",IF(C60="ж",IF(AB60=67,VLOOKUP(P60,наклон!$H$3:$I$128,2,FALSE),VLOOKUP(P60,наклон!$K$3:$L$128,2,FALSE)),IF(AB60=67,VLOOKUP(P60,наклон!$B$3:$C$128,2,FALSE),VLOOKUP(P60,наклон!$E$3:$F$128,2,FALSE))))</f>
        <v>70</v>
      </c>
      <c r="R60" s="20">
        <f t="shared" si="33"/>
        <v>7</v>
      </c>
      <c r="S60" s="84"/>
      <c r="T60" s="85" t="str">
        <f>IF(S60=0,"",IF(C60="ж",IFERROR(VLOOKUP(S60,прыг!$H$3:$I$128,2,FALSE),VLOOKUP(S60,прыг!$H$3:$I$128,2,TRUE)),IFERROR(VLOOKUP(S60,прыг!$B$3:$C$128,2,FALSE),VLOOKUP(S60,прыг!$B$3:$C$128,2,TRUE))))</f>
        <v/>
      </c>
      <c r="U60" s="86"/>
      <c r="V60" s="30">
        <v>26</v>
      </c>
      <c r="W60" s="6">
        <f ca="1">IF(V60=0,"",IF(AB60=67,"",VLOOKUP(V60,стрельба!$B$3:$C$129,2,FALSE)))</f>
        <v>42</v>
      </c>
      <c r="X60" s="20">
        <f t="shared" si="25"/>
        <v>9</v>
      </c>
      <c r="Y60" s="55">
        <f t="shared" ca="1" si="31"/>
        <v>187</v>
      </c>
      <c r="Z60" s="20"/>
      <c r="AB60" s="1">
        <f t="shared" ca="1" si="26"/>
        <v>89</v>
      </c>
      <c r="AC60" s="8">
        <f t="shared" si="27"/>
        <v>23711</v>
      </c>
      <c r="AD60" s="8">
        <f t="shared" ca="1" si="28"/>
        <v>24215</v>
      </c>
      <c r="AE60" s="8">
        <f t="shared" ca="1" si="29"/>
        <v>42</v>
      </c>
      <c r="AF60" s="37"/>
    </row>
    <row r="61" spans="2:32" ht="30" x14ac:dyDescent="0.25">
      <c r="B61" s="41" t="s">
        <v>64</v>
      </c>
      <c r="C61" s="42" t="s">
        <v>117</v>
      </c>
      <c r="D61" s="9">
        <v>27506</v>
      </c>
      <c r="E61" s="43" t="str">
        <f ca="1">VLOOKUP(AE61,категория!$B$4:$D$158,3,FALSE)</f>
        <v>VIII</v>
      </c>
      <c r="F61" s="25" t="s">
        <v>22</v>
      </c>
      <c r="G61" s="84"/>
      <c r="H61" s="85" t="str">
        <f>IF(G61=0,"",IF(C61="ж","",VLOOKUP(G61,гири!$B$3:$C$200,2,FALSE)))</f>
        <v/>
      </c>
      <c r="I61" s="86"/>
      <c r="J61" s="30">
        <v>8</v>
      </c>
      <c r="K61" s="6">
        <f ca="1">IF(J61=0,"",IF(C61="ж",IF(AB61=67,VLOOKUP(J61,тянем!$H$3:$I$127,2,FALSE),VLOOKUP(J61,тянем!$K$3:$L$127,2,FALSE)),""))</f>
        <v>22</v>
      </c>
      <c r="L61" s="20">
        <f t="shared" si="22"/>
        <v>11</v>
      </c>
      <c r="M61" s="30">
        <v>9</v>
      </c>
      <c r="N61" s="6">
        <f ca="1">IF(M61=0,"",IF(C61="ж",IF(AB61=67,VLOOKUP(M61,пресс!$H$3:$I$127,2,FALSE),VLOOKUP(M61,пресс!$K$3:$L$127,2,FALSE)),IF(AB61=67,VLOOKUP(M61,пресс!$B$3:$C$127,2,FALSE),VLOOKUP(M61,пресс!$E$3:$F$127,2,FALSE))))</f>
        <v>9</v>
      </c>
      <c r="O61" s="20">
        <f t="shared" si="32"/>
        <v>18</v>
      </c>
      <c r="P61" s="27">
        <v>15</v>
      </c>
      <c r="Q61" s="6">
        <f ca="1">IF(P61="","",IF(C61="ж",IF(AB61=67,VLOOKUP(P61,наклон!$H$3:$I$128,2,FALSE),VLOOKUP(P61,наклон!$K$3:$L$128,2,FALSE)),IF(AB61=67,VLOOKUP(P61,наклон!$B$3:$C$128,2,FALSE),VLOOKUP(P61,наклон!$E$3:$F$128,2,FALSE))))</f>
        <v>61</v>
      </c>
      <c r="R61" s="20">
        <f t="shared" si="33"/>
        <v>11</v>
      </c>
      <c r="S61" s="84"/>
      <c r="T61" s="85" t="str">
        <f>IF(S61=0,"",IF(C61="ж",IFERROR(VLOOKUP(S61,прыг!$H$3:$I$128,2,FALSE),VLOOKUP(S61,прыг!$H$3:$I$128,2,TRUE)),IFERROR(VLOOKUP(S61,прыг!$B$3:$C$128,2,FALSE),VLOOKUP(S61,прыг!$B$3:$C$128,2,TRUE))))</f>
        <v/>
      </c>
      <c r="U61" s="86"/>
      <c r="V61" s="30">
        <v>12</v>
      </c>
      <c r="W61" s="6">
        <f ca="1">IF(V61=0,"",IF(AB61=67,"",VLOOKUP(V61,стрельба!$B$3:$C$129,2,FALSE)))</f>
        <v>14</v>
      </c>
      <c r="X61" s="20">
        <f t="shared" si="25"/>
        <v>15</v>
      </c>
      <c r="Y61" s="55">
        <f t="shared" ca="1" si="31"/>
        <v>106</v>
      </c>
      <c r="Z61" s="20"/>
      <c r="AB61" s="1">
        <f t="shared" ca="1" si="26"/>
        <v>89</v>
      </c>
      <c r="AC61" s="8">
        <f t="shared" si="27"/>
        <v>23704</v>
      </c>
      <c r="AD61" s="8">
        <f t="shared" ca="1" si="28"/>
        <v>24215</v>
      </c>
      <c r="AE61" s="8">
        <f t="shared" ca="1" si="29"/>
        <v>42</v>
      </c>
      <c r="AF61" s="37"/>
    </row>
    <row r="62" spans="2:32" ht="30.75" thickBot="1" x14ac:dyDescent="0.3">
      <c r="B62" s="44" t="s">
        <v>175</v>
      </c>
      <c r="C62" s="45" t="s">
        <v>117</v>
      </c>
      <c r="D62" s="9">
        <v>25623</v>
      </c>
      <c r="E62" s="43" t="str">
        <f ca="1">VLOOKUP(AE62,категория!$B$4:$D$158,3,FALSE)</f>
        <v>VIII</v>
      </c>
      <c r="F62" s="25" t="s">
        <v>173</v>
      </c>
      <c r="G62" s="84"/>
      <c r="H62" s="85" t="str">
        <f>IF(G62=0,"",IF(C62="ж","",VLOOKUP(G62,гири!$B$3:$C$200,2,FALSE)))</f>
        <v/>
      </c>
      <c r="I62" s="86"/>
      <c r="J62" s="31">
        <v>10</v>
      </c>
      <c r="K62" s="22">
        <f ca="1">IF(J62=0,"",IF(C62="ж",IF(AB62=67,VLOOKUP(J62,тянем!$H$3:$I$127,2,FALSE),VLOOKUP(J62,тянем!$K$3:$L$127,2,FALSE)),""))</f>
        <v>28</v>
      </c>
      <c r="L62" s="23">
        <f t="shared" si="22"/>
        <v>7</v>
      </c>
      <c r="M62" s="31">
        <v>22</v>
      </c>
      <c r="N62" s="22">
        <f ca="1">IF(M62=0,"",IF(C62="ж",IF(AB62=67,VLOOKUP(M62,пресс!$H$3:$I$127,2,FALSE),VLOOKUP(M62,пресс!$K$3:$L$127,2,FALSE)),IF(AB62=67,VLOOKUP(M62,пресс!$B$3:$C$127,2,FALSE),VLOOKUP(M62,пресс!$E$3:$F$127,2,FALSE))))</f>
        <v>22</v>
      </c>
      <c r="O62" s="23">
        <f t="shared" si="32"/>
        <v>12</v>
      </c>
      <c r="P62" s="36">
        <v>19</v>
      </c>
      <c r="Q62" s="34">
        <f ca="1">IF(P62="","",IF(C62="ж",IF(AB62=67,VLOOKUP(P62,наклон!$H$3:$I$128,2,FALSE),VLOOKUP(P62,наклон!$K$3:$L$128,2,FALSE)),IF(AB62=67,VLOOKUP(P62,наклон!$B$3:$C$128,2,FALSE),VLOOKUP(P62,наклон!$E$3:$F$128,2,FALSE))))</f>
        <v>73</v>
      </c>
      <c r="R62" s="20">
        <f t="shared" si="33"/>
        <v>5</v>
      </c>
      <c r="S62" s="84"/>
      <c r="T62" s="85" t="str">
        <f>IF(S62=0,"",IF(C62="ж",IFERROR(VLOOKUP(S62,прыг!$H$3:$I$128,2,FALSE),VLOOKUP(S62,прыг!$H$3:$I$128,2,TRUE)),IFERROR(VLOOKUP(S62,прыг!$B$3:$C$128,2,FALSE),VLOOKUP(S62,прыг!$B$3:$C$128,2,TRUE))))</f>
        <v/>
      </c>
      <c r="U62" s="86"/>
      <c r="V62" s="33">
        <v>25</v>
      </c>
      <c r="W62" s="34">
        <f ca="1">IF(V62=0,"",IF(AB62=67,"",VLOOKUP(V62,стрельба!$B$3:$C$129,2,FALSE)))</f>
        <v>40</v>
      </c>
      <c r="X62" s="20">
        <f t="shared" si="25"/>
        <v>10</v>
      </c>
      <c r="Y62" s="55">
        <f t="shared" ca="1" si="31"/>
        <v>163</v>
      </c>
      <c r="Z62" s="20"/>
      <c r="AB62" s="1">
        <f t="shared" ca="1" si="26"/>
        <v>89</v>
      </c>
      <c r="AC62" s="8">
        <f t="shared" si="27"/>
        <v>23642</v>
      </c>
      <c r="AD62" s="8">
        <f t="shared" ca="1" si="28"/>
        <v>24215</v>
      </c>
      <c r="AE62" s="8">
        <f t="shared" ca="1" si="29"/>
        <v>47</v>
      </c>
      <c r="AF62" s="37"/>
    </row>
    <row r="63" spans="2:32" ht="19.5" thickBot="1" x14ac:dyDescent="0.3">
      <c r="B63" s="118" t="s">
        <v>188</v>
      </c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21"/>
    </row>
    <row r="64" spans="2:32" ht="30" x14ac:dyDescent="0.25">
      <c r="B64" s="48" t="s">
        <v>134</v>
      </c>
      <c r="C64" s="49" t="s">
        <v>117</v>
      </c>
      <c r="D64" s="17">
        <v>23662</v>
      </c>
      <c r="E64" s="40" t="str">
        <f ca="1">VLOOKUP(AE64,категория!$B$4:$D$158,3,FALSE)</f>
        <v>IX</v>
      </c>
      <c r="F64" s="24" t="s">
        <v>139</v>
      </c>
      <c r="G64" s="81"/>
      <c r="H64" s="82" t="str">
        <f>IF(G64=0,"",IF(C64="ж","",VLOOKUP(G64,гири!$B$3:$C$200,2,FALSE)))</f>
        <v/>
      </c>
      <c r="I64" s="83"/>
      <c r="J64" s="29">
        <v>10</v>
      </c>
      <c r="K64" s="18">
        <f ca="1">IF(J64=0,"",IF(C64="ж",IF(AB64=67,VLOOKUP(J64,тянем!$H$3:$I$127,2,FALSE),VLOOKUP(J64,тянем!$K$3:$L$127,2,FALSE)),""))</f>
        <v>28</v>
      </c>
      <c r="L64" s="19">
        <f>RANK(J64,$J$64:$J$74)</f>
        <v>3</v>
      </c>
      <c r="M64" s="29">
        <v>18</v>
      </c>
      <c r="N64" s="18">
        <f ca="1">IF(M64=0,"",IF(C64="ж",IF(AB64=67,VLOOKUP(M64,пресс!$H$3:$I$127,2,FALSE),VLOOKUP(M64,пресс!$K$3:$L$127,2,FALSE)),IF(AB64=67,VLOOKUP(M64,пресс!$B$3:$C$127,2,FALSE),VLOOKUP(M64,пресс!$E$3:$F$127,2,FALSE))))</f>
        <v>18</v>
      </c>
      <c r="O64" s="19">
        <f t="shared" ref="O64:O65" si="34">RANK(M64,$M$64:$M$74)</f>
        <v>6</v>
      </c>
      <c r="P64" s="29">
        <v>21</v>
      </c>
      <c r="Q64" s="18">
        <f ca="1">IF(P64="","",IF(C64="ж",IF(AB64=67,VLOOKUP(P64,наклон!$H$3:$I$128,2,FALSE),VLOOKUP(P64,наклон!$K$3:$L$128,2,FALSE)),IF(AB64=67,VLOOKUP(P64,наклон!$B$3:$C$128,2,FALSE),VLOOKUP(P64,наклон!$E$3:$F$128,2,FALSE))))</f>
        <v>79</v>
      </c>
      <c r="R64" s="19">
        <f t="shared" ref="R64:R66" si="35">RANK(P64,$P$64:$P$74)</f>
        <v>5</v>
      </c>
      <c r="S64" s="81"/>
      <c r="T64" s="82" t="str">
        <f>IF(S64=0,"",IF(C64="ж",IFERROR(VLOOKUP(S64,прыг!$H$3:$I$128,2,FALSE),VLOOKUP(S64,прыг!$H$3:$I$128,2,TRUE)),IFERROR(VLOOKUP(S64,прыг!$B$3:$C$128,2,FALSE),VLOOKUP(S64,прыг!$B$3:$C$128,2,TRUE))))</f>
        <v/>
      </c>
      <c r="U64" s="83"/>
      <c r="V64" s="29">
        <v>22</v>
      </c>
      <c r="W64" s="18">
        <f ca="1">IF(V64=0,"",IF(AB64=67,"",VLOOKUP(V64,стрельба!$B$3:$C$129,2,FALSE)))</f>
        <v>34</v>
      </c>
      <c r="X64" s="19">
        <f>RANK(V64,$V$64:$V$74)</f>
        <v>7</v>
      </c>
      <c r="Y64" s="55">
        <f t="shared" ref="Y64:Y74" ca="1" si="36">K64+N64+Q64+W64</f>
        <v>159</v>
      </c>
      <c r="Z64" s="19"/>
      <c r="AB64" s="1">
        <f t="shared" ref="AB64:AB74" ca="1" si="37">IF(E64="VI",67,IF(E64="VII",67,89))</f>
        <v>89</v>
      </c>
      <c r="AC64" s="8">
        <f t="shared" ref="AC64:AC74" si="38">MONTH(D64)+YEAR(D64)*12</f>
        <v>23578</v>
      </c>
      <c r="AD64" s="8">
        <f t="shared" ref="AD64:AD74" ca="1" si="39">MONTH(NOW())+YEAR(NOW())*12</f>
        <v>24215</v>
      </c>
      <c r="AE64" s="8">
        <f t="shared" ref="AE64:AE74" ca="1" si="40">INT((AD64-AC64)/12)</f>
        <v>53</v>
      </c>
      <c r="AF64" s="37"/>
    </row>
    <row r="65" spans="2:32" ht="30" x14ac:dyDescent="0.25">
      <c r="B65" s="41" t="s">
        <v>73</v>
      </c>
      <c r="C65" s="42" t="s">
        <v>117</v>
      </c>
      <c r="D65" s="9">
        <v>24061</v>
      </c>
      <c r="E65" s="43" t="str">
        <f ca="1">VLOOKUP(AE65,категория!$B$4:$D$158,3,FALSE)</f>
        <v>IX</v>
      </c>
      <c r="F65" s="25" t="s">
        <v>24</v>
      </c>
      <c r="G65" s="84"/>
      <c r="H65" s="85" t="str">
        <f>IF(G65=0,"",IF(C65="ж","",VLOOKUP(G65,гири!$B$3:$C$200,2,FALSE)))</f>
        <v/>
      </c>
      <c r="I65" s="86"/>
      <c r="J65" s="30">
        <v>10</v>
      </c>
      <c r="K65" s="6">
        <f ca="1">IF(J65=0,"",IF(C65="ж",IF(AB65=67,VLOOKUP(J65,тянем!$H$3:$I$127,2,FALSE),VLOOKUP(J65,тянем!$K$3:$L$127,2,FALSE)),""))</f>
        <v>28</v>
      </c>
      <c r="L65" s="57">
        <f>RANK(J65,$J$64:$J$74)</f>
        <v>3</v>
      </c>
      <c r="M65" s="30">
        <v>16</v>
      </c>
      <c r="N65" s="6">
        <f ca="1">IF(M65=0,"",IF(C65="ж",IF(AB65=67,VLOOKUP(M65,пресс!$H$3:$I$127,2,FALSE),VLOOKUP(M65,пресс!$K$3:$L$127,2,FALSE)),IF(AB65=67,VLOOKUP(M65,пресс!$B$3:$C$127,2,FALSE),VLOOKUP(M65,пресс!$E$3:$F$127,2,FALSE))))</f>
        <v>16</v>
      </c>
      <c r="O65" s="57">
        <f t="shared" si="34"/>
        <v>8</v>
      </c>
      <c r="P65" s="30">
        <v>13</v>
      </c>
      <c r="Q65" s="6">
        <f ca="1">IF(P65="","",IF(C65="ж",IF(AB65=67,VLOOKUP(P65,наклон!$H$3:$I$128,2,FALSE),VLOOKUP(P65,наклон!$K$3:$L$128,2,FALSE)),IF(AB65=67,VLOOKUP(P65,наклон!$B$3:$C$128,2,FALSE),VLOOKUP(P65,наклон!$E$3:$F$128,2,FALSE))))</f>
        <v>55</v>
      </c>
      <c r="R65" s="57">
        <f t="shared" si="35"/>
        <v>7</v>
      </c>
      <c r="S65" s="84"/>
      <c r="T65" s="85" t="str">
        <f>IF(S65=0,"",IF(C65="ж",IFERROR(VLOOKUP(S65,прыг!$H$3:$I$128,2,FALSE),VLOOKUP(S65,прыг!$H$3:$I$128,2,TRUE)),IFERROR(VLOOKUP(S65,прыг!$B$3:$C$128,2,FALSE),VLOOKUP(S65,прыг!$B$3:$C$128,2,TRUE))))</f>
        <v/>
      </c>
      <c r="U65" s="86"/>
      <c r="V65" s="30">
        <v>26</v>
      </c>
      <c r="W65" s="6">
        <f ca="1">IF(V65=0,"",IF(AB65=67,"",VLOOKUP(V65,стрельба!$B$3:$C$129,2,FALSE)))</f>
        <v>42</v>
      </c>
      <c r="X65" s="57">
        <f>RANK(V65,$V$64:$V$74)</f>
        <v>3</v>
      </c>
      <c r="Y65" s="55">
        <f t="shared" ca="1" si="36"/>
        <v>141</v>
      </c>
      <c r="Z65" s="20"/>
      <c r="AB65" s="1">
        <f t="shared" ca="1" si="37"/>
        <v>89</v>
      </c>
      <c r="AC65" s="8">
        <f t="shared" si="38"/>
        <v>23591</v>
      </c>
      <c r="AD65" s="8">
        <f t="shared" ca="1" si="39"/>
        <v>24215</v>
      </c>
      <c r="AE65" s="8">
        <f t="shared" ca="1" si="40"/>
        <v>52</v>
      </c>
      <c r="AF65" s="37"/>
    </row>
    <row r="66" spans="2:32" ht="30" x14ac:dyDescent="0.25">
      <c r="B66" s="41" t="s">
        <v>70</v>
      </c>
      <c r="C66" s="42" t="s">
        <v>117</v>
      </c>
      <c r="D66" s="9">
        <v>23487</v>
      </c>
      <c r="E66" s="43" t="str">
        <f ca="1">VLOOKUP(AE66,категория!$B$4:$D$158,3,FALSE)</f>
        <v>IX</v>
      </c>
      <c r="F66" s="25" t="s">
        <v>96</v>
      </c>
      <c r="G66" s="84"/>
      <c r="H66" s="85" t="str">
        <f>IF(G66=0,"",IF(C66="ж","",VLOOKUP(G66,гири!$B$3:$C$200,2,FALSE)))</f>
        <v/>
      </c>
      <c r="I66" s="86"/>
      <c r="J66" s="30">
        <v>4</v>
      </c>
      <c r="K66" s="6">
        <f ca="1">IF(J66=0,"",IF(C66="ж",IF(AB66=67,VLOOKUP(J66,тянем!$H$3:$I$127,2,FALSE),VLOOKUP(J66,тянем!$K$3:$L$127,2,FALSE)),""))</f>
        <v>10</v>
      </c>
      <c r="L66" s="57">
        <f>RANK(J66,$J$64:$J$74)</f>
        <v>7</v>
      </c>
      <c r="M66" s="30">
        <v>30</v>
      </c>
      <c r="N66" s="6">
        <f ca="1">IF(M66=0,"",IF(C66="ж",IF(AB66=67,VLOOKUP(M66,пресс!$H$3:$I$127,2,FALSE),VLOOKUP(M66,пресс!$K$3:$L$127,2,FALSE)),IF(AB66=67,VLOOKUP(M66,пресс!$B$3:$C$127,2,FALSE),VLOOKUP(M66,пресс!$E$3:$F$127,2,FALSE))))</f>
        <v>30</v>
      </c>
      <c r="O66" s="57">
        <f>RANK(M66,$M$64:$M$74)</f>
        <v>3</v>
      </c>
      <c r="P66" s="30">
        <v>27</v>
      </c>
      <c r="Q66" s="6">
        <f ca="1">IF(P66="","",IF(C66="ж",IF(AB66=67,VLOOKUP(P66,наклон!$H$3:$I$128,2,FALSE),VLOOKUP(P66,наклон!$K$3:$L$128,2,FALSE)),IF(AB66=67,VLOOKUP(P66,наклон!$B$3:$C$128,2,FALSE),VLOOKUP(P66,наклон!$E$3:$F$128,2,FALSE))))</f>
        <v>97</v>
      </c>
      <c r="R66" s="57">
        <f t="shared" si="35"/>
        <v>2</v>
      </c>
      <c r="S66" s="84"/>
      <c r="T66" s="85" t="str">
        <f>IF(S66=0,"",IF(C66="ж",IFERROR(VLOOKUP(S66,прыг!$H$3:$I$128,2,FALSE),VLOOKUP(S66,прыг!$H$3:$I$128,2,TRUE)),IFERROR(VLOOKUP(S66,прыг!$B$3:$C$128,2,FALSE),VLOOKUP(S66,прыг!$B$3:$C$128,2,TRUE))))</f>
        <v/>
      </c>
      <c r="U66" s="86"/>
      <c r="V66" s="30">
        <v>25</v>
      </c>
      <c r="W66" s="6">
        <f ca="1">IF(V66=0,"",IF(AB66=67,"",VLOOKUP(V66,стрельба!$B$3:$C$129,2,FALSE)))</f>
        <v>40</v>
      </c>
      <c r="X66" s="57">
        <f t="shared" ref="X66:X74" si="41">RANK(V66,$V$64:$V$74)</f>
        <v>4</v>
      </c>
      <c r="Y66" s="55">
        <f t="shared" ca="1" si="36"/>
        <v>177</v>
      </c>
      <c r="Z66" s="20"/>
      <c r="AB66" s="1">
        <f t="shared" ca="1" si="37"/>
        <v>89</v>
      </c>
      <c r="AC66" s="8">
        <f t="shared" si="38"/>
        <v>23572</v>
      </c>
      <c r="AD66" s="8">
        <f t="shared" ca="1" si="39"/>
        <v>24215</v>
      </c>
      <c r="AE66" s="8">
        <f t="shared" ca="1" si="40"/>
        <v>53</v>
      </c>
      <c r="AF66" s="37"/>
    </row>
    <row r="67" spans="2:32" ht="30" x14ac:dyDescent="0.25">
      <c r="B67" s="41" t="s">
        <v>48</v>
      </c>
      <c r="C67" s="42" t="s">
        <v>117</v>
      </c>
      <c r="D67" s="9">
        <v>23955</v>
      </c>
      <c r="E67" s="43" t="str">
        <f ca="1">VLOOKUP(AE67,категория!$B$4:$D$158,3,FALSE)</f>
        <v>IX</v>
      </c>
      <c r="F67" s="25" t="s">
        <v>21</v>
      </c>
      <c r="G67" s="84"/>
      <c r="H67" s="85" t="str">
        <f>IF(G67=0,"",IF(C67="ж","",VLOOKUP(G67,гири!$B$3:$C$200,2,FALSE)))</f>
        <v/>
      </c>
      <c r="I67" s="86"/>
      <c r="J67" s="30">
        <v>11</v>
      </c>
      <c r="K67" s="6">
        <f ca="1">IF(J67=0,"",IF(C67="ж",IF(AB67=67,VLOOKUP(J67,тянем!$H$3:$I$127,2,FALSE),VLOOKUP(J67,тянем!$K$3:$L$127,2,FALSE)),""))</f>
        <v>31</v>
      </c>
      <c r="L67" s="106">
        <v>2</v>
      </c>
      <c r="M67" s="30">
        <v>28</v>
      </c>
      <c r="N67" s="6">
        <f ca="1">IF(M67=0,"",IF(C67="ж",IF(AB67=67,VLOOKUP(M67,пресс!$H$3:$I$127,2,FALSE),VLOOKUP(M67,пресс!$K$3:$L$127,2,FALSE)),IF(AB67=67,VLOOKUP(M67,пресс!$B$3:$C$127,2,FALSE),VLOOKUP(M67,пресс!$E$3:$F$127,2,FALSE))))</f>
        <v>28</v>
      </c>
      <c r="O67" s="57">
        <f t="shared" ref="O67:O74" si="42">RANK(M67,$M$64:$M$74)</f>
        <v>4</v>
      </c>
      <c r="P67" s="30">
        <v>25</v>
      </c>
      <c r="Q67" s="6">
        <f ca="1">IF(P67="","",IF(C67="ж",IF(AB67=67,VLOOKUP(P67,наклон!$H$3:$I$128,2,FALSE),VLOOKUP(P67,наклон!$K$3:$L$128,2,FALSE)),IF(AB67=67,VLOOKUP(P67,наклон!$B$3:$C$128,2,FALSE),VLOOKUP(P67,наклон!$E$3:$F$128,2,FALSE))))</f>
        <v>91</v>
      </c>
      <c r="R67" s="57">
        <f>RANK(P67,$P$64:$P$74)</f>
        <v>3</v>
      </c>
      <c r="S67" s="84"/>
      <c r="T67" s="85" t="str">
        <f>IF(S67=0,"",IF(C67="ж",IFERROR(VLOOKUP(S67,прыг!$H$3:$I$128,2,FALSE),VLOOKUP(S67,прыг!$H$3:$I$128,2,TRUE)),IFERROR(VLOOKUP(S67,прыг!$B$3:$C$128,2,FALSE),VLOOKUP(S67,прыг!$B$3:$C$128,2,TRUE))))</f>
        <v/>
      </c>
      <c r="U67" s="86"/>
      <c r="V67" s="30">
        <v>33</v>
      </c>
      <c r="W67" s="6">
        <f ca="1">IF(V67=0,"",IF(AB67=67,"",VLOOKUP(V67,стрельба!$B$3:$C$129,2,FALSE)))</f>
        <v>56</v>
      </c>
      <c r="X67" s="57">
        <f t="shared" si="41"/>
        <v>2</v>
      </c>
      <c r="Y67" s="55">
        <f t="shared" ca="1" si="36"/>
        <v>206</v>
      </c>
      <c r="Z67" s="117">
        <v>1</v>
      </c>
      <c r="AB67" s="1">
        <f t="shared" ca="1" si="37"/>
        <v>89</v>
      </c>
      <c r="AC67" s="8">
        <f t="shared" si="38"/>
        <v>23588</v>
      </c>
      <c r="AD67" s="8">
        <f t="shared" ca="1" si="39"/>
        <v>24215</v>
      </c>
      <c r="AE67" s="8">
        <f t="shared" ca="1" si="40"/>
        <v>52</v>
      </c>
      <c r="AF67" s="37"/>
    </row>
    <row r="68" spans="2:32" ht="30" x14ac:dyDescent="0.25">
      <c r="B68" s="44" t="s">
        <v>145</v>
      </c>
      <c r="C68" s="45" t="s">
        <v>117</v>
      </c>
      <c r="D68" s="9">
        <v>23886</v>
      </c>
      <c r="E68" s="43" t="str">
        <f ca="1">VLOOKUP(AE68,категория!$B$4:$D$158,3,FALSE)</f>
        <v>IX</v>
      </c>
      <c r="F68" s="25" t="s">
        <v>140</v>
      </c>
      <c r="G68" s="84"/>
      <c r="H68" s="85" t="str">
        <f>IF(G68=0,"",IF(C68="ж","",VLOOKUP(G68,гири!$B$3:$C$200,2,FALSE)))</f>
        <v/>
      </c>
      <c r="I68" s="86"/>
      <c r="J68" s="30">
        <v>3</v>
      </c>
      <c r="K68" s="6">
        <f ca="1">IF(J68=0,"",IF(C68="ж",IF(AB68=67,VLOOKUP(J68,тянем!$H$3:$I$127,2,FALSE),VLOOKUP(J68,тянем!$K$3:$L$127,2,FALSE)),""))</f>
        <v>7</v>
      </c>
      <c r="L68" s="57">
        <f t="shared" ref="L68:L74" si="43">RANK(J68,$J$64:$J$74)</f>
        <v>8</v>
      </c>
      <c r="M68" s="30">
        <v>44</v>
      </c>
      <c r="N68" s="6">
        <f ca="1">IF(M68=0,"",IF(C68="ж",IF(AB68=67,VLOOKUP(M68,пресс!$H$3:$I$127,2,FALSE),VLOOKUP(M68,пресс!$K$3:$L$127,2,FALSE)),IF(AB68=67,VLOOKUP(M68,пресс!$B$3:$C$127,2,FALSE),VLOOKUP(M68,пресс!$E$3:$F$127,2,FALSE))))</f>
        <v>58</v>
      </c>
      <c r="O68" s="104">
        <f t="shared" si="42"/>
        <v>1</v>
      </c>
      <c r="P68" s="30">
        <v>10</v>
      </c>
      <c r="Q68" s="6">
        <f ca="1">IF(P68="","",IF(C68="ж",IF(AB68=67,VLOOKUP(P68,наклон!$H$3:$I$128,2,FALSE),VLOOKUP(P68,наклон!$K$3:$L$128,2,FALSE)),IF(AB68=67,VLOOKUP(P68,наклон!$B$3:$C$128,2,FALSE),VLOOKUP(P68,наклон!$E$3:$F$128,2,FALSE))))</f>
        <v>46</v>
      </c>
      <c r="R68" s="57">
        <f t="shared" ref="R68:R74" si="44">RANK(P68,$P$64:$P$74)</f>
        <v>9</v>
      </c>
      <c r="S68" s="84"/>
      <c r="T68" s="85" t="str">
        <f>IF(S68=0,"",IF(C68="ж",IFERROR(VLOOKUP(S68,прыг!$H$3:$I$128,2,FALSE),VLOOKUP(S68,прыг!$H$3:$I$128,2,TRUE)),IFERROR(VLOOKUP(S68,прыг!$B$3:$C$128,2,FALSE),VLOOKUP(S68,прыг!$B$3:$C$128,2,TRUE))))</f>
        <v/>
      </c>
      <c r="U68" s="86"/>
      <c r="V68" s="30">
        <v>21</v>
      </c>
      <c r="W68" s="6">
        <f ca="1">IF(V68=0,"",IF(AB68=67,"",VLOOKUP(V68,стрельба!$B$3:$C$129,2,FALSE)))</f>
        <v>32</v>
      </c>
      <c r="X68" s="57">
        <f t="shared" si="41"/>
        <v>8</v>
      </c>
      <c r="Y68" s="55">
        <f t="shared" ca="1" si="36"/>
        <v>143</v>
      </c>
      <c r="Z68" s="20"/>
      <c r="AB68" s="1">
        <f t="shared" ca="1" si="37"/>
        <v>89</v>
      </c>
      <c r="AC68" s="8">
        <f t="shared" si="38"/>
        <v>23585</v>
      </c>
      <c r="AD68" s="8">
        <f t="shared" ca="1" si="39"/>
        <v>24215</v>
      </c>
      <c r="AE68" s="8">
        <f t="shared" ca="1" si="40"/>
        <v>52</v>
      </c>
      <c r="AF68" s="37"/>
    </row>
    <row r="69" spans="2:32" ht="30" x14ac:dyDescent="0.25">
      <c r="B69" s="44" t="s">
        <v>181</v>
      </c>
      <c r="C69" s="42" t="s">
        <v>117</v>
      </c>
      <c r="D69" s="9">
        <v>21423</v>
      </c>
      <c r="E69" s="43" t="str">
        <f ca="1">VLOOKUP(AE69,категория!$B$4:$D$158,3,FALSE)</f>
        <v>IX</v>
      </c>
      <c r="F69" s="46" t="s">
        <v>101</v>
      </c>
      <c r="G69" s="84"/>
      <c r="H69" s="85" t="str">
        <f>IF(G69=0,"",IF(C69="ж","",VLOOKUP(G69,гири!$B$3:$C$200,2,FALSE)))</f>
        <v/>
      </c>
      <c r="I69" s="86"/>
      <c r="J69" s="30">
        <v>8</v>
      </c>
      <c r="K69" s="6">
        <f ca="1">IF(J69=0,"",IF(C69="ж",IF(AB69=67,VLOOKUP(J69,тянем!$H$3:$I$127,2,FALSE),VLOOKUP(J69,тянем!$K$3:$L$127,2,FALSE)),""))</f>
        <v>22</v>
      </c>
      <c r="L69" s="57">
        <f t="shared" si="43"/>
        <v>6</v>
      </c>
      <c r="M69" s="30">
        <v>25</v>
      </c>
      <c r="N69" s="6">
        <f ca="1">IF(M69=0,"",IF(C69="ж",IF(AB69=67,VLOOKUP(M69,пресс!$H$3:$I$127,2,FALSE),VLOOKUP(M69,пресс!$K$3:$L$127,2,FALSE)),IF(AB69=67,VLOOKUP(M69,пресс!$B$3:$C$127,2,FALSE),VLOOKUP(M69,пресс!$E$3:$F$127,2,FALSE))))</f>
        <v>25</v>
      </c>
      <c r="O69" s="57">
        <f t="shared" si="42"/>
        <v>5</v>
      </c>
      <c r="P69" s="30">
        <v>20</v>
      </c>
      <c r="Q69" s="6">
        <f ca="1">IF(P69="","",IF(C69="ж",IF(AB69=67,VLOOKUP(P69,наклон!$H$3:$I$128,2,FALSE),VLOOKUP(P69,наклон!$K$3:$L$128,2,FALSE)),IF(AB69=67,VLOOKUP(P69,наклон!$B$3:$C$128,2,FALSE),VLOOKUP(P69,наклон!$E$3:$F$128,2,FALSE))))</f>
        <v>76</v>
      </c>
      <c r="R69" s="57">
        <f t="shared" si="44"/>
        <v>6</v>
      </c>
      <c r="S69" s="84"/>
      <c r="T69" s="85" t="str">
        <f>IF(S69=0,"",IF(C69="ж",IFERROR(VLOOKUP(S69,прыг!$H$3:$I$128,2,FALSE),VLOOKUP(S69,прыг!$H$3:$I$128,2,TRUE)),IFERROR(VLOOKUP(S69,прыг!$B$3:$C$128,2,FALSE),VLOOKUP(S69,прыг!$B$3:$C$128,2,TRUE))))</f>
        <v/>
      </c>
      <c r="U69" s="86"/>
      <c r="V69" s="30">
        <v>39</v>
      </c>
      <c r="W69" s="6">
        <f ca="1">IF(V69=0,"",IF(AB69=67,"",VLOOKUP(V69,стрельба!$B$3:$C$129,2,FALSE)))</f>
        <v>68</v>
      </c>
      <c r="X69" s="104">
        <f t="shared" si="41"/>
        <v>1</v>
      </c>
      <c r="Y69" s="55">
        <f t="shared" ca="1" si="36"/>
        <v>191</v>
      </c>
      <c r="Z69" s="20"/>
      <c r="AB69" s="1">
        <f t="shared" ca="1" si="37"/>
        <v>89</v>
      </c>
      <c r="AC69" s="8">
        <f t="shared" si="38"/>
        <v>23504</v>
      </c>
      <c r="AD69" s="8">
        <f t="shared" ca="1" si="39"/>
        <v>24215</v>
      </c>
      <c r="AE69" s="8">
        <f t="shared" ca="1" si="40"/>
        <v>59</v>
      </c>
      <c r="AF69" s="37"/>
    </row>
    <row r="70" spans="2:32" ht="30" x14ac:dyDescent="0.25">
      <c r="B70" s="44" t="s">
        <v>154</v>
      </c>
      <c r="C70" s="45" t="s">
        <v>117</v>
      </c>
      <c r="D70" s="9">
        <v>22386</v>
      </c>
      <c r="E70" s="43" t="str">
        <f ca="1">VLOOKUP(AE70,категория!$B$4:$D$158,3,FALSE)</f>
        <v>IX</v>
      </c>
      <c r="F70" s="25" t="s">
        <v>97</v>
      </c>
      <c r="G70" s="84"/>
      <c r="H70" s="85" t="str">
        <f>IF(G70=0,"",IF(C70="ж","",VLOOKUP(G70,гири!$B$3:$C$200,2,FALSE)))</f>
        <v/>
      </c>
      <c r="I70" s="86"/>
      <c r="J70" s="30">
        <v>9</v>
      </c>
      <c r="K70" s="6">
        <f ca="1">IF(J70=0,"",IF(C70="ж",IF(AB70=67,VLOOKUP(J70,тянем!$H$3:$I$127,2,FALSE),VLOOKUP(J70,тянем!$K$3:$L$127,2,FALSE)),""))</f>
        <v>25</v>
      </c>
      <c r="L70" s="57">
        <f t="shared" si="43"/>
        <v>5</v>
      </c>
      <c r="M70" s="30">
        <v>15</v>
      </c>
      <c r="N70" s="6">
        <f ca="1">IF(M70=0,"",IF(C70="ж",IF(AB70=67,VLOOKUP(M70,пресс!$H$3:$I$127,2,FALSE),VLOOKUP(M70,пресс!$K$3:$L$127,2,FALSE)),IF(AB70=67,VLOOKUP(M70,пресс!$B$3:$C$127,2,FALSE),VLOOKUP(M70,пресс!$E$3:$F$127,2,FALSE))))</f>
        <v>15</v>
      </c>
      <c r="O70" s="57">
        <f t="shared" si="42"/>
        <v>9</v>
      </c>
      <c r="P70" s="30">
        <v>28</v>
      </c>
      <c r="Q70" s="6">
        <f ca="1">IF(P70="","",IF(C70="ж",IF(AB70=67,VLOOKUP(P70,наклон!$H$3:$I$128,2,FALSE),VLOOKUP(P70,наклон!$K$3:$L$128,2,FALSE)),IF(AB70=67,VLOOKUP(P70,наклон!$B$3:$C$128,2,FALSE),VLOOKUP(P70,наклон!$E$3:$F$128,2,FALSE))))</f>
        <v>100</v>
      </c>
      <c r="R70" s="104">
        <f t="shared" si="44"/>
        <v>1</v>
      </c>
      <c r="S70" s="84"/>
      <c r="T70" s="85" t="str">
        <f>IF(S70=0,"",IF(C70="ж",IFERROR(VLOOKUP(S70,прыг!$H$3:$I$128,2,FALSE),VLOOKUP(S70,прыг!$H$3:$I$128,2,TRUE)),IFERROR(VLOOKUP(S70,прыг!$B$3:$C$128,2,FALSE),VLOOKUP(S70,прыг!$B$3:$C$128,2,TRUE))))</f>
        <v/>
      </c>
      <c r="U70" s="86"/>
      <c r="V70" s="30">
        <v>25</v>
      </c>
      <c r="W70" s="6">
        <f ca="1">IF(V70=0,"",IF(AB70=67,"",VLOOKUP(V70,стрельба!$B$3:$C$129,2,FALSE)))</f>
        <v>40</v>
      </c>
      <c r="X70" s="57">
        <f t="shared" si="41"/>
        <v>4</v>
      </c>
      <c r="Y70" s="55">
        <f t="shared" ca="1" si="36"/>
        <v>180</v>
      </c>
      <c r="Z70" s="20"/>
      <c r="AB70" s="1">
        <f t="shared" ca="1" si="37"/>
        <v>89</v>
      </c>
      <c r="AC70" s="8">
        <f t="shared" si="38"/>
        <v>23536</v>
      </c>
      <c r="AD70" s="8">
        <f t="shared" ca="1" si="39"/>
        <v>24215</v>
      </c>
      <c r="AE70" s="8">
        <f t="shared" ca="1" si="40"/>
        <v>56</v>
      </c>
      <c r="AF70" s="37"/>
    </row>
    <row r="71" spans="2:32" ht="30" x14ac:dyDescent="0.25">
      <c r="B71" s="44" t="s">
        <v>171</v>
      </c>
      <c r="C71" s="45" t="s">
        <v>117</v>
      </c>
      <c r="D71" s="9">
        <v>23571</v>
      </c>
      <c r="E71" s="43" t="str">
        <f ca="1">VLOOKUP(AE71,категория!$B$4:$D$158,3,FALSE)</f>
        <v>IX</v>
      </c>
      <c r="F71" s="25" t="s">
        <v>163</v>
      </c>
      <c r="G71" s="84"/>
      <c r="H71" s="85" t="str">
        <f>IF(G71=0,"",IF(C71="ж","",VLOOKUP(G71,гири!$B$3:$C$200,2,FALSE)))</f>
        <v/>
      </c>
      <c r="I71" s="86"/>
      <c r="J71" s="30">
        <v>11</v>
      </c>
      <c r="K71" s="6">
        <f ca="1">IF(J71=0,"",IF(C71="ж",IF(AB71=67,VLOOKUP(J71,тянем!$H$3:$I$127,2,FALSE),VLOOKUP(J71,тянем!$K$3:$L$127,2,FALSE)),""))</f>
        <v>31</v>
      </c>
      <c r="L71" s="104">
        <f t="shared" si="43"/>
        <v>1</v>
      </c>
      <c r="M71" s="30">
        <v>42</v>
      </c>
      <c r="N71" s="6">
        <f ca="1">IF(M71=0,"",IF(C71="ж",IF(AB71=67,VLOOKUP(M71,пресс!$H$3:$I$127,2,FALSE),VLOOKUP(M71,пресс!$K$3:$L$127,2,FALSE)),IF(AB71=67,VLOOKUP(M71,пресс!$B$3:$C$127,2,FALSE),VLOOKUP(M71,пресс!$E$3:$F$127,2,FALSE))))</f>
        <v>54</v>
      </c>
      <c r="O71" s="57">
        <f t="shared" si="42"/>
        <v>2</v>
      </c>
      <c r="P71" s="30">
        <v>11</v>
      </c>
      <c r="Q71" s="6">
        <f ca="1">IF(P71="","",IF(C71="ж",IF(AB71=67,VLOOKUP(P71,наклон!$H$3:$I$128,2,FALSE),VLOOKUP(P71,наклон!$K$3:$L$128,2,FALSE)),IF(AB71=67,VLOOKUP(P71,наклон!$B$3:$C$128,2,FALSE),VLOOKUP(P71,наклон!$E$3:$F$128,2,FALSE))))</f>
        <v>49</v>
      </c>
      <c r="R71" s="57">
        <f t="shared" si="44"/>
        <v>8</v>
      </c>
      <c r="S71" s="84"/>
      <c r="T71" s="85" t="str">
        <f>IF(S71=0,"",IF(C71="ж",IFERROR(VLOOKUP(S71,прыг!$H$3:$I$128,2,FALSE),VLOOKUP(S71,прыг!$H$3:$I$128,2,TRUE)),IFERROR(VLOOKUP(S71,прыг!$B$3:$C$128,2,FALSE),VLOOKUP(S71,прыг!$B$3:$C$128,2,TRUE))))</f>
        <v/>
      </c>
      <c r="U71" s="86"/>
      <c r="V71" s="30">
        <v>24</v>
      </c>
      <c r="W71" s="6">
        <f ca="1">IF(V71=0,"",IF(AB71=67,"",VLOOKUP(V71,стрельба!$B$3:$C$129,2,FALSE)))</f>
        <v>38</v>
      </c>
      <c r="X71" s="57">
        <f t="shared" si="41"/>
        <v>6</v>
      </c>
      <c r="Y71" s="55">
        <f t="shared" ca="1" si="36"/>
        <v>172</v>
      </c>
      <c r="Z71" s="20"/>
      <c r="AB71" s="1">
        <f t="shared" ca="1" si="37"/>
        <v>89</v>
      </c>
      <c r="AC71" s="8">
        <f t="shared" si="38"/>
        <v>23575</v>
      </c>
      <c r="AD71" s="8">
        <f t="shared" ca="1" si="39"/>
        <v>24215</v>
      </c>
      <c r="AE71" s="8">
        <f t="shared" ca="1" si="40"/>
        <v>53</v>
      </c>
      <c r="AF71" s="37"/>
    </row>
    <row r="72" spans="2:32" ht="30" x14ac:dyDescent="0.25">
      <c r="B72" s="44" t="s">
        <v>129</v>
      </c>
      <c r="C72" s="45" t="s">
        <v>117</v>
      </c>
      <c r="D72" s="9">
        <v>22037</v>
      </c>
      <c r="E72" s="43" t="str">
        <f ca="1">VLOOKUP(AE72,категория!$B$4:$D$158,3,FALSE)</f>
        <v>IX</v>
      </c>
      <c r="F72" s="25" t="s">
        <v>128</v>
      </c>
      <c r="G72" s="84"/>
      <c r="H72" s="85" t="str">
        <f>IF(G72=0,"",IF(C72="ж","",VLOOKUP(G72,гири!$B$3:$C$200,2,FALSE)))</f>
        <v/>
      </c>
      <c r="I72" s="86"/>
      <c r="J72" s="30">
        <v>3</v>
      </c>
      <c r="K72" s="6">
        <f ca="1">IF(J72=0,"",IF(C72="ж",IF(AB72=67,VLOOKUP(J72,тянем!$H$3:$I$127,2,FALSE),VLOOKUP(J72,тянем!$K$3:$L$127,2,FALSE)),""))</f>
        <v>7</v>
      </c>
      <c r="L72" s="57">
        <f t="shared" si="43"/>
        <v>8</v>
      </c>
      <c r="M72" s="30">
        <v>14</v>
      </c>
      <c r="N72" s="6">
        <f ca="1">IF(M72=0,"",IF(C72="ж",IF(AB72=67,VLOOKUP(M72,пресс!$H$3:$I$127,2,FALSE),VLOOKUP(M72,пресс!$K$3:$L$127,2,FALSE)),IF(AB72=67,VLOOKUP(M72,пресс!$B$3:$C$127,2,FALSE),VLOOKUP(M72,пресс!$E$3:$F$127,2,FALSE))))</f>
        <v>14</v>
      </c>
      <c r="O72" s="57">
        <f t="shared" si="42"/>
        <v>10</v>
      </c>
      <c r="P72" s="30">
        <v>7</v>
      </c>
      <c r="Q72" s="6">
        <f ca="1">IF(P72="","",IF(C72="ж",IF(AB72=67,VLOOKUP(P72,наклон!$H$3:$I$128,2,FALSE),VLOOKUP(P72,наклон!$K$3:$L$128,2,FALSE)),IF(AB72=67,VLOOKUP(P72,наклон!$B$3:$C$128,2,FALSE),VLOOKUP(P72,наклон!$E$3:$F$128,2,FALSE))))</f>
        <v>37</v>
      </c>
      <c r="R72" s="57">
        <f t="shared" si="44"/>
        <v>11</v>
      </c>
      <c r="S72" s="84"/>
      <c r="T72" s="85" t="str">
        <f>IF(S72=0,"",IF(C72="ж",IFERROR(VLOOKUP(S72,прыг!$H$3:$I$128,2,FALSE),VLOOKUP(S72,прыг!$H$3:$I$128,2,TRUE)),IFERROR(VLOOKUP(S72,прыг!$B$3:$C$128,2,FALSE),VLOOKUP(S72,прыг!$B$3:$C$128,2,TRUE))))</f>
        <v/>
      </c>
      <c r="U72" s="86"/>
      <c r="V72" s="30">
        <v>8</v>
      </c>
      <c r="W72" s="6">
        <f ca="1">IF(V72=0,"",IF(AB72=67,"",VLOOKUP(V72,стрельба!$B$3:$C$129,2,FALSE)))</f>
        <v>8</v>
      </c>
      <c r="X72" s="57">
        <f t="shared" si="41"/>
        <v>11</v>
      </c>
      <c r="Y72" s="55">
        <f t="shared" ca="1" si="36"/>
        <v>66</v>
      </c>
      <c r="Z72" s="20"/>
      <c r="AB72" s="1">
        <f t="shared" ca="1" si="37"/>
        <v>89</v>
      </c>
      <c r="AC72" s="8">
        <f t="shared" si="38"/>
        <v>23525</v>
      </c>
      <c r="AD72" s="8">
        <f t="shared" ca="1" si="39"/>
        <v>24215</v>
      </c>
      <c r="AE72" s="8">
        <f t="shared" ca="1" si="40"/>
        <v>57</v>
      </c>
      <c r="AF72" s="37"/>
    </row>
    <row r="73" spans="2:32" ht="30" x14ac:dyDescent="0.25">
      <c r="B73" s="44" t="s">
        <v>150</v>
      </c>
      <c r="C73" s="42" t="s">
        <v>117</v>
      </c>
      <c r="D73" s="9">
        <v>21671</v>
      </c>
      <c r="E73" s="43" t="str">
        <f ca="1">VLOOKUP(AE73,категория!$B$4:$D$158,3,FALSE)</f>
        <v>IX</v>
      </c>
      <c r="F73" s="25" t="s">
        <v>20</v>
      </c>
      <c r="G73" s="84"/>
      <c r="H73" s="85" t="str">
        <f>IF(G73=0,"",IF(C73="ж","",VLOOKUP(G73,гири!$B$3:$C$200,2,FALSE)))</f>
        <v/>
      </c>
      <c r="I73" s="86"/>
      <c r="J73" s="30">
        <v>3</v>
      </c>
      <c r="K73" s="6">
        <f ca="1">IF(J73=0,"",IF(C73="ж",IF(AB73=67,VLOOKUP(J73,тянем!$H$3:$I$127,2,FALSE),VLOOKUP(J73,тянем!$K$3:$L$127,2,FALSE)),""))</f>
        <v>7</v>
      </c>
      <c r="L73" s="57">
        <f t="shared" si="43"/>
        <v>8</v>
      </c>
      <c r="M73" s="30">
        <v>4</v>
      </c>
      <c r="N73" s="6">
        <f ca="1">IF(M73=0,"",IF(C73="ж",IF(AB73=67,VLOOKUP(M73,пресс!$H$3:$I$127,2,FALSE),VLOOKUP(M73,пресс!$K$3:$L$127,2,FALSE)),IF(AB73=67,VLOOKUP(M73,пресс!$B$3:$C$127,2,FALSE),VLOOKUP(M73,пресс!$E$3:$F$127,2,FALSE))))</f>
        <v>4</v>
      </c>
      <c r="O73" s="57">
        <f t="shared" si="42"/>
        <v>11</v>
      </c>
      <c r="P73" s="30">
        <v>10</v>
      </c>
      <c r="Q73" s="6">
        <f ca="1">IF(P73="","",IF(C73="ж",IF(AB73=67,VLOOKUP(P73,наклон!$H$3:$I$128,2,FALSE),VLOOKUP(P73,наклон!$K$3:$L$128,2,FALSE)),IF(AB73=67,VLOOKUP(P73,наклон!$B$3:$C$128,2,FALSE),VLOOKUP(P73,наклон!$E$3:$F$128,2,FALSE))))</f>
        <v>46</v>
      </c>
      <c r="R73" s="57">
        <f t="shared" si="44"/>
        <v>9</v>
      </c>
      <c r="S73" s="84"/>
      <c r="T73" s="85" t="str">
        <f>IF(S73=0,"",IF(C73="ж",IFERROR(VLOOKUP(S73,прыг!$H$3:$I$128,2,FALSE),VLOOKUP(S73,прыг!$H$3:$I$128,2,TRUE)),IFERROR(VLOOKUP(S73,прыг!$B$3:$C$128,2,FALSE),VLOOKUP(S73,прыг!$B$3:$C$128,2,TRUE))))</f>
        <v/>
      </c>
      <c r="U73" s="86"/>
      <c r="V73" s="30">
        <v>9</v>
      </c>
      <c r="W73" s="6">
        <f ca="1">IF(V73=0,"",IF(AB73=67,"",VLOOKUP(V73,стрельба!$B$3:$C$129,2,FALSE)))</f>
        <v>9</v>
      </c>
      <c r="X73" s="57">
        <f t="shared" si="41"/>
        <v>10</v>
      </c>
      <c r="Y73" s="55">
        <f t="shared" ca="1" si="36"/>
        <v>66</v>
      </c>
      <c r="Z73" s="20"/>
      <c r="AB73" s="1">
        <f t="shared" ca="1" si="37"/>
        <v>89</v>
      </c>
      <c r="AC73" s="8">
        <f t="shared" si="38"/>
        <v>23513</v>
      </c>
      <c r="AD73" s="8">
        <f t="shared" ca="1" si="39"/>
        <v>24215</v>
      </c>
      <c r="AE73" s="8">
        <f t="shared" ca="1" si="40"/>
        <v>58</v>
      </c>
      <c r="AF73" s="37"/>
    </row>
    <row r="74" spans="2:32" ht="30.75" thickBot="1" x14ac:dyDescent="0.3">
      <c r="B74" s="63" t="s">
        <v>88</v>
      </c>
      <c r="C74" s="64" t="s">
        <v>117</v>
      </c>
      <c r="D74" s="32">
        <v>22531</v>
      </c>
      <c r="E74" s="65" t="str">
        <f ca="1">VLOOKUP(AE74,категория!$B$4:$D$158,3,FALSE)</f>
        <v>IX</v>
      </c>
      <c r="F74" s="66" t="s">
        <v>102</v>
      </c>
      <c r="G74" s="107"/>
      <c r="H74" s="108" t="str">
        <f>IF(G74=0,"",IF(C74="ж","",VLOOKUP(G74,гири!$B$3:$C$200,2,FALSE)))</f>
        <v/>
      </c>
      <c r="I74" s="109"/>
      <c r="J74" s="31">
        <v>3</v>
      </c>
      <c r="K74" s="22">
        <f ca="1">IF(J74=0,"",IF(C74="ж",IF(AB74=67,VLOOKUP(J74,тянем!$H$3:$I$127,2,FALSE),VLOOKUP(J74,тянем!$K$3:$L$127,2,FALSE)),""))</f>
        <v>7</v>
      </c>
      <c r="L74" s="76">
        <f t="shared" si="43"/>
        <v>8</v>
      </c>
      <c r="M74" s="31">
        <v>18</v>
      </c>
      <c r="N74" s="22">
        <f ca="1">IF(M74=0,"",IF(C74="ж",IF(AB74=67,VLOOKUP(M74,пресс!$H$3:$I$127,2,FALSE),VLOOKUP(M74,пресс!$K$3:$L$127,2,FALSE)),IF(AB74=67,VLOOKUP(M74,пресс!$B$3:$C$127,2,FALSE),VLOOKUP(M74,пресс!$E$3:$F$127,2,FALSE))))</f>
        <v>18</v>
      </c>
      <c r="O74" s="76">
        <f t="shared" si="42"/>
        <v>6</v>
      </c>
      <c r="P74" s="31">
        <v>24</v>
      </c>
      <c r="Q74" s="22">
        <f ca="1">IF(P74="","",IF(C74="ж",IF(AB74=67,VLOOKUP(P74,наклон!$H$3:$I$128,2,FALSE),VLOOKUP(P74,наклон!$K$3:$L$128,2,FALSE)),IF(AB74=67,VLOOKUP(P74,наклон!$B$3:$C$128,2,FALSE),VLOOKUP(P74,наклон!$E$3:$F$128,2,FALSE))))</f>
        <v>88</v>
      </c>
      <c r="R74" s="76">
        <f t="shared" si="44"/>
        <v>4</v>
      </c>
      <c r="S74" s="107"/>
      <c r="T74" s="108" t="str">
        <f>IF(S74=0,"",IF(C74="ж",IFERROR(VLOOKUP(S74,прыг!$H$3:$I$128,2,FALSE),VLOOKUP(S74,прыг!$H$3:$I$128,2,TRUE)),IFERROR(VLOOKUP(S74,прыг!$B$3:$C$128,2,FALSE),VLOOKUP(S74,прыг!$B$3:$C$128,2,TRUE))))</f>
        <v/>
      </c>
      <c r="U74" s="109"/>
      <c r="V74" s="31">
        <v>18</v>
      </c>
      <c r="W74" s="22">
        <f ca="1">IF(V74=0,"",IF(AB74=67,"",VLOOKUP(V74,стрельба!$B$3:$C$129,2,FALSE)))</f>
        <v>26</v>
      </c>
      <c r="X74" s="76">
        <f t="shared" si="41"/>
        <v>9</v>
      </c>
      <c r="Y74" s="55">
        <f t="shared" ca="1" si="36"/>
        <v>139</v>
      </c>
      <c r="Z74" s="35"/>
      <c r="AB74" s="1">
        <f t="shared" ca="1" si="37"/>
        <v>89</v>
      </c>
      <c r="AC74" s="8">
        <f t="shared" si="38"/>
        <v>23541</v>
      </c>
      <c r="AD74" s="8">
        <f t="shared" ca="1" si="39"/>
        <v>24215</v>
      </c>
      <c r="AE74" s="8">
        <f t="shared" ca="1" si="40"/>
        <v>56</v>
      </c>
      <c r="AF74" s="37"/>
    </row>
    <row r="75" spans="2:32" ht="15.75" customHeight="1" thickBot="1" x14ac:dyDescent="0.3">
      <c r="B75" s="122" t="s">
        <v>182</v>
      </c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4"/>
      <c r="AC75" s="8"/>
      <c r="AD75" s="8"/>
      <c r="AE75" s="8"/>
      <c r="AF75" s="37"/>
    </row>
    <row r="76" spans="2:32" ht="19.5" thickBot="1" x14ac:dyDescent="0.3">
      <c r="B76" s="118" t="s">
        <v>183</v>
      </c>
      <c r="C76" s="119"/>
      <c r="D76" s="119"/>
      <c r="E76" s="119"/>
      <c r="F76" s="119"/>
      <c r="G76" s="120"/>
      <c r="H76" s="120"/>
      <c r="I76" s="120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21"/>
    </row>
    <row r="77" spans="2:32" ht="30" x14ac:dyDescent="0.25">
      <c r="B77" s="48" t="s">
        <v>179</v>
      </c>
      <c r="C77" s="49" t="s">
        <v>118</v>
      </c>
      <c r="D77" s="17">
        <v>33755</v>
      </c>
      <c r="E77" s="40" t="str">
        <f ca="1">VLOOKUP(AE77,категория!$B$4:$D$158,3,FALSE)</f>
        <v>VI</v>
      </c>
      <c r="F77" s="24" t="s">
        <v>178</v>
      </c>
      <c r="G77" s="29">
        <v>60</v>
      </c>
      <c r="H77" s="18">
        <f>IF(G77=0,"",IF(C77="ж","",VLOOKUP(G77,гири!$B$3:$C$200,2,FALSE)))</f>
        <v>50</v>
      </c>
      <c r="I77" s="19">
        <f>RANK(G77,G$77:G$89)</f>
        <v>10</v>
      </c>
      <c r="J77" s="110"/>
      <c r="K77" s="82" t="str">
        <f>IF(J77=0,"",IF(C77="ж",IF(AB77=67,VLOOKUP(J77,тянем!$H$3:$I$127,2,FALSE),VLOOKUP(J77,тянем!$K$3:$L$127,2,FALSE)),""))</f>
        <v/>
      </c>
      <c r="L77" s="90"/>
      <c r="M77" s="29">
        <v>30</v>
      </c>
      <c r="N77" s="18">
        <f ca="1">IF(M77=0,"",IF(C77="ж",IF(AB77=67,VLOOKUP(M77,пресс!$H$3:$I$127,2,FALSE),VLOOKUP(M77,пресс!$K$3:$L$127,2,FALSE)),IF(AB77=67,VLOOKUP(M77,пресс!$B$3:$C$127,2,FALSE),VLOOKUP(M77,пресс!$E$3:$F$127,2,FALSE))))</f>
        <v>12</v>
      </c>
      <c r="O77" s="19">
        <f>RANK(M77,M$77:M$89)</f>
        <v>10</v>
      </c>
      <c r="P77" s="29">
        <v>3</v>
      </c>
      <c r="Q77" s="18">
        <f ca="1">IF(P77="","",IF(C77="ж",IF(AB77=67,VLOOKUP(P77,наклон!$H$3:$I$128,2,FALSE),VLOOKUP(P77,наклон!$K$3:$L$128,2,FALSE)),IF(AB77=67,VLOOKUP(P77,наклон!$B$3:$C$128,2,FALSE),VLOOKUP(P77,наклон!$E$3:$F$128,2,FALSE))))</f>
        <v>19</v>
      </c>
      <c r="R77" s="19">
        <f>RANK(P77,P$77:P$89)</f>
        <v>12</v>
      </c>
      <c r="S77" s="29">
        <v>220</v>
      </c>
      <c r="T77" s="18">
        <f>IF(S77=0,"",IF(C77="ж",IFERROR(VLOOKUP(S77,прыг!$H$3:$I$128,2,FALSE),VLOOKUP(S77,прыг!$H$3:$I$128,2,TRUE)),IFERROR(VLOOKUP(S77,прыг!$B$3:$C$128,2,FALSE),VLOOKUP(S77,прыг!$B$3:$C$128,2,TRUE))))</f>
        <v>30</v>
      </c>
      <c r="U77" s="19">
        <f t="shared" ref="U77:U78" si="45">RANK(S77,S$77:S$89)</f>
        <v>11</v>
      </c>
      <c r="V77" s="81"/>
      <c r="W77" s="82" t="str">
        <f>IF(V77=0,"",IF(AB77=67,"",VLOOKUP(V77,стрельба!$B$3:$C$129,2,FALSE)))</f>
        <v/>
      </c>
      <c r="X77" s="83"/>
      <c r="Y77" s="26">
        <f ca="1">H77+N77+Q77+T77</f>
        <v>111</v>
      </c>
      <c r="Z77" s="19"/>
      <c r="AB77" s="1">
        <f t="shared" ref="AB77:AB89" ca="1" si="46">IF(E77="VI",67,IF(E77="VII",67,89))</f>
        <v>67</v>
      </c>
      <c r="AC77" s="8">
        <f t="shared" ref="AC77:AC89" si="47">MONTH(D77)+YEAR(D77)*12</f>
        <v>23909</v>
      </c>
      <c r="AD77" s="8">
        <f t="shared" ref="AD77:AD89" ca="1" si="48">MONTH(NOW())+YEAR(NOW())*12</f>
        <v>24215</v>
      </c>
      <c r="AE77" s="8">
        <f t="shared" ref="AE77:AE89" ca="1" si="49">INT((AD77-AC77)/12)</f>
        <v>25</v>
      </c>
      <c r="AF77" s="37"/>
    </row>
    <row r="78" spans="2:32" ht="30" x14ac:dyDescent="0.25">
      <c r="B78" s="44" t="s">
        <v>143</v>
      </c>
      <c r="C78" s="45" t="s">
        <v>118</v>
      </c>
      <c r="D78" s="9">
        <v>32345</v>
      </c>
      <c r="E78" s="43" t="str">
        <f ca="1">VLOOKUP(AE78,категория!$B$4:$D$158,3,FALSE)</f>
        <v>VI</v>
      </c>
      <c r="F78" s="25" t="s">
        <v>140</v>
      </c>
      <c r="G78" s="30">
        <v>50</v>
      </c>
      <c r="H78" s="6">
        <f>IF(G78=0,"",IF(C78="ж","",VLOOKUP(G78,гири!$B$3:$C$200,2,FALSE)))</f>
        <v>45</v>
      </c>
      <c r="I78" s="20">
        <f t="shared" ref="I78:I89" si="50">RANK(G78,G$77:G$89)</f>
        <v>11</v>
      </c>
      <c r="J78" s="111"/>
      <c r="K78" s="85" t="str">
        <f>IF(J78=0,"",IF(C78="ж",IF(AB78=67,VLOOKUP(J78,тянем!$H$3:$I$127,2,FALSE),VLOOKUP(J78,тянем!$K$3:$L$127,2,FALSE)),""))</f>
        <v/>
      </c>
      <c r="L78" s="91"/>
      <c r="M78" s="30">
        <v>51</v>
      </c>
      <c r="N78" s="6">
        <f ca="1">IF(M78=0,"",IF(C78="ж",IF(AB78=67,VLOOKUP(M78,пресс!$H$3:$I$127,2,FALSE),VLOOKUP(M78,пресс!$K$3:$L$127,2,FALSE)),IF(AB78=67,VLOOKUP(M78,пресс!$B$3:$C$127,2,FALSE),VLOOKUP(M78,пресс!$E$3:$F$127,2,FALSE))))</f>
        <v>31</v>
      </c>
      <c r="O78" s="20">
        <f t="shared" ref="O78:O89" si="51">RANK(M78,M$77:M$89)</f>
        <v>5</v>
      </c>
      <c r="P78" s="30">
        <v>22</v>
      </c>
      <c r="Q78" s="6">
        <f ca="1">IF(P78="","",IF(C78="ж",IF(AB78=67,VLOOKUP(P78,наклон!$H$3:$I$128,2,FALSE),VLOOKUP(P78,наклон!$K$3:$L$128,2,FALSE)),IF(AB78=67,VLOOKUP(P78,наклон!$B$3:$C$128,2,FALSE),VLOOKUP(P78,наклон!$E$3:$F$128,2,FALSE))))</f>
        <v>76</v>
      </c>
      <c r="R78" s="98">
        <f t="shared" ref="R78:R89" si="52">RANK(P78,P$77:P$89)</f>
        <v>1</v>
      </c>
      <c r="S78" s="30">
        <v>241</v>
      </c>
      <c r="T78" s="6">
        <f>IF(S78=0,"",IF(C78="ж",IFERROR(VLOOKUP(S78,прыг!$H$3:$I$128,2,FALSE),VLOOKUP(S78,прыг!$H$3:$I$128,2,TRUE)),IFERROR(VLOOKUP(S78,прыг!$B$3:$C$128,2,FALSE),VLOOKUP(S78,прыг!$B$3:$C$128,2,TRUE))))</f>
        <v>40</v>
      </c>
      <c r="U78" s="20">
        <f t="shared" si="45"/>
        <v>7</v>
      </c>
      <c r="V78" s="84"/>
      <c r="W78" s="85" t="str">
        <f>IF(V78=0,"",IF(AB78=67,"",VLOOKUP(V78,стрельба!$B$3:$C$129,2,FALSE)))</f>
        <v/>
      </c>
      <c r="X78" s="86"/>
      <c r="Y78" s="27">
        <f ca="1">H78+N78+Q78+T78</f>
        <v>192</v>
      </c>
      <c r="Z78" s="20"/>
      <c r="AB78" s="1">
        <f t="shared" ca="1" si="46"/>
        <v>67</v>
      </c>
      <c r="AC78" s="8">
        <f t="shared" si="47"/>
        <v>23863</v>
      </c>
      <c r="AD78" s="8">
        <f t="shared" ca="1" si="48"/>
        <v>24215</v>
      </c>
      <c r="AE78" s="8">
        <f t="shared" ca="1" si="49"/>
        <v>29</v>
      </c>
      <c r="AF78" s="37"/>
    </row>
    <row r="79" spans="2:32" ht="30" x14ac:dyDescent="0.25">
      <c r="B79" s="41" t="s">
        <v>29</v>
      </c>
      <c r="C79" s="42" t="s">
        <v>118</v>
      </c>
      <c r="D79" s="9">
        <v>33388</v>
      </c>
      <c r="E79" s="43" t="str">
        <f ca="1">VLOOKUP(AE79,категория!$B$4:$D$158,3,FALSE)</f>
        <v>VI</v>
      </c>
      <c r="F79" s="25" t="s">
        <v>24</v>
      </c>
      <c r="G79" s="30">
        <v>117</v>
      </c>
      <c r="H79" s="6">
        <f>IF(G79=0,"",IF(C79="ж","",VLOOKUP(G79,гири!$B$3:$C$200,2,FALSE)))</f>
        <v>78</v>
      </c>
      <c r="I79" s="20">
        <f t="shared" si="50"/>
        <v>2</v>
      </c>
      <c r="J79" s="111"/>
      <c r="K79" s="85" t="str">
        <f>IF(J79=0,"",IF(C79="ж",IF(AB79=67,VLOOKUP(J79,тянем!$H$3:$I$127,2,FALSE),VLOOKUP(J79,тянем!$K$3:$L$127,2,FALSE)),""))</f>
        <v/>
      </c>
      <c r="L79" s="91"/>
      <c r="M79" s="30">
        <v>51</v>
      </c>
      <c r="N79" s="6">
        <f ca="1">IF(M79=0,"",IF(C79="ж",IF(AB79=67,VLOOKUP(M79,пресс!$H$3:$I$127,2,FALSE),VLOOKUP(M79,пресс!$K$3:$L$127,2,FALSE)),IF(AB79=67,VLOOKUP(M79,пресс!$B$3:$C$127,2,FALSE),VLOOKUP(M79,пресс!$E$3:$F$127,2,FALSE))))</f>
        <v>31</v>
      </c>
      <c r="O79" s="20">
        <f t="shared" si="51"/>
        <v>5</v>
      </c>
      <c r="P79" s="30">
        <v>14</v>
      </c>
      <c r="Q79" s="6">
        <f ca="1">IF(P79="","",IF(C79="ж",IF(AB79=67,VLOOKUP(P79,наклон!$H$3:$I$128,2,FALSE),VLOOKUP(P79,наклон!$K$3:$L$128,2,FALSE)),IF(AB79=67,VLOOKUP(P79,наклон!$B$3:$C$128,2,FALSE),VLOOKUP(P79,наклон!$E$3:$F$128,2,FALSE))))</f>
        <v>52</v>
      </c>
      <c r="R79" s="20">
        <f t="shared" si="52"/>
        <v>9</v>
      </c>
      <c r="S79" s="30">
        <v>238</v>
      </c>
      <c r="T79" s="6">
        <f>IF(S79=0,"",IF(C79="ж",IFERROR(VLOOKUP(S79,прыг!$H$3:$I$128,2,FALSE),VLOOKUP(S79,прыг!$H$3:$I$128,2,TRUE)),IFERROR(VLOOKUP(S79,прыг!$B$3:$C$128,2,FALSE),VLOOKUP(S79,прыг!$B$3:$C$128,2,TRUE))))</f>
        <v>39</v>
      </c>
      <c r="U79" s="20">
        <f t="shared" ref="U79:U89" si="53">RANK(S79,S$77:S$89)</f>
        <v>8</v>
      </c>
      <c r="V79" s="84"/>
      <c r="W79" s="85" t="str">
        <f>IF(V79=0,"",IF(AB79=67,"",VLOOKUP(V79,стрельба!$B$3:$C$129,2,FALSE)))</f>
        <v/>
      </c>
      <c r="X79" s="86"/>
      <c r="Y79" s="27">
        <f t="shared" ref="Y79:Y86" ca="1" si="54">H79+N79+Q79+T79</f>
        <v>200</v>
      </c>
      <c r="Z79" s="20"/>
      <c r="AB79" s="1">
        <f t="shared" ca="1" si="46"/>
        <v>67</v>
      </c>
      <c r="AC79" s="8">
        <f t="shared" si="47"/>
        <v>23897</v>
      </c>
      <c r="AD79" s="8">
        <f t="shared" ca="1" si="48"/>
        <v>24215</v>
      </c>
      <c r="AE79" s="8">
        <f t="shared" ca="1" si="49"/>
        <v>26</v>
      </c>
      <c r="AF79" s="37"/>
    </row>
    <row r="80" spans="2:32" ht="30" x14ac:dyDescent="0.25">
      <c r="B80" s="41" t="s">
        <v>43</v>
      </c>
      <c r="C80" s="42" t="s">
        <v>118</v>
      </c>
      <c r="D80" s="9">
        <v>32526</v>
      </c>
      <c r="E80" s="43" t="str">
        <f ca="1">VLOOKUP(AE80,категория!$B$4:$D$158,3,FALSE)</f>
        <v>VI</v>
      </c>
      <c r="F80" s="25" t="s">
        <v>21</v>
      </c>
      <c r="G80" s="30">
        <v>130</v>
      </c>
      <c r="H80" s="6">
        <f>IF(G80=0,"",IF(C80="ж","",VLOOKUP(G80,гири!$B$3:$C$200,2,FALSE)))</f>
        <v>85</v>
      </c>
      <c r="I80" s="97">
        <f t="shared" si="50"/>
        <v>1</v>
      </c>
      <c r="J80" s="111"/>
      <c r="K80" s="85" t="str">
        <f>IF(J80=0,"",IF(C80="ж",IF(AB80=67,VLOOKUP(J80,тянем!$H$3:$I$127,2,FALSE),VLOOKUP(J80,тянем!$K$3:$L$127,2,FALSE)),""))</f>
        <v/>
      </c>
      <c r="L80" s="91"/>
      <c r="M80" s="30">
        <v>48</v>
      </c>
      <c r="N80" s="6">
        <f ca="1">IF(M80=0,"",IF(C80="ж",IF(AB80=67,VLOOKUP(M80,пресс!$H$3:$I$127,2,FALSE),VLOOKUP(M80,пресс!$K$3:$L$127,2,FALSE)),IF(AB80=67,VLOOKUP(M80,пресс!$B$3:$C$127,2,FALSE),VLOOKUP(M80,пресс!$E$3:$F$127,2,FALSE))))</f>
        <v>28</v>
      </c>
      <c r="O80" s="20">
        <f t="shared" si="51"/>
        <v>8</v>
      </c>
      <c r="P80" s="30">
        <v>18</v>
      </c>
      <c r="Q80" s="6">
        <f ca="1">IF(P80="","",IF(C80="ж",IF(AB80=67,VLOOKUP(P80,наклон!$H$3:$I$128,2,FALSE),VLOOKUP(P80,наклон!$K$3:$L$128,2,FALSE)),IF(AB80=67,VLOOKUP(P80,наклон!$B$3:$C$128,2,FALSE),VLOOKUP(P80,наклон!$E$3:$F$128,2,FALSE))))</f>
        <v>64</v>
      </c>
      <c r="R80" s="20">
        <f t="shared" si="52"/>
        <v>4</v>
      </c>
      <c r="S80" s="30">
        <v>261</v>
      </c>
      <c r="T80" s="6">
        <f>IF(S80=0,"",IF(C80="ж",IFERROR(VLOOKUP(S80,прыг!$H$3:$I$128,2,FALSE),VLOOKUP(S80,прыг!$H$3:$I$128,2,TRUE)),IFERROR(VLOOKUP(S80,прыг!$B$3:$C$128,2,FALSE),VLOOKUP(S80,прыг!$B$3:$C$128,2,TRUE))))</f>
        <v>50</v>
      </c>
      <c r="U80" s="20">
        <f t="shared" si="53"/>
        <v>5</v>
      </c>
      <c r="V80" s="84"/>
      <c r="W80" s="85" t="str">
        <f>IF(V80=0,"",IF(AB80=67,"",VLOOKUP(V80,стрельба!$B$3:$C$129,2,FALSE)))</f>
        <v/>
      </c>
      <c r="X80" s="86"/>
      <c r="Y80" s="27">
        <f t="shared" ca="1" si="54"/>
        <v>227</v>
      </c>
      <c r="Z80" s="20"/>
      <c r="AB80" s="1">
        <f t="shared" ca="1" si="46"/>
        <v>67</v>
      </c>
      <c r="AC80" s="8">
        <f t="shared" si="47"/>
        <v>23869</v>
      </c>
      <c r="AD80" s="8">
        <f t="shared" ca="1" si="48"/>
        <v>24215</v>
      </c>
      <c r="AE80" s="8">
        <f t="shared" ca="1" si="49"/>
        <v>28</v>
      </c>
      <c r="AF80" s="37"/>
    </row>
    <row r="81" spans="2:32" ht="30" x14ac:dyDescent="0.25">
      <c r="B81" s="41" t="s">
        <v>28</v>
      </c>
      <c r="C81" s="42" t="s">
        <v>118</v>
      </c>
      <c r="D81" s="9">
        <v>33311</v>
      </c>
      <c r="E81" s="43" t="str">
        <f ca="1">VLOOKUP(AE81,категория!$B$4:$D$158,3,FALSE)</f>
        <v>VI</v>
      </c>
      <c r="F81" s="25" t="s">
        <v>95</v>
      </c>
      <c r="G81" s="30">
        <v>95</v>
      </c>
      <c r="H81" s="6">
        <f>IF(G81=0,"",IF(C81="ж","",VLOOKUP(G81,гири!$B$3:$C$200,2,FALSE)))</f>
        <v>67</v>
      </c>
      <c r="I81" s="20">
        <f t="shared" si="50"/>
        <v>6</v>
      </c>
      <c r="J81" s="111"/>
      <c r="K81" s="85" t="str">
        <f>IF(J81=0,"",IF(C81="ж",IF(AB81=67,VLOOKUP(J81,тянем!$H$3:$I$127,2,FALSE),VLOOKUP(J81,тянем!$K$3:$L$127,2,FALSE)),""))</f>
        <v/>
      </c>
      <c r="L81" s="91"/>
      <c r="M81" s="30">
        <v>72</v>
      </c>
      <c r="N81" s="6">
        <f ca="1">IF(M81=0,"",IF(C81="ж",IF(AB81=67,VLOOKUP(M81,пресс!$H$3:$I$127,2,FALSE),VLOOKUP(M81,пресс!$K$3:$L$127,2,FALSE)),IF(AB81=67,VLOOKUP(M81,пресс!$B$3:$C$127,2,FALSE),VLOOKUP(M81,пресс!$E$3:$F$127,2,FALSE))))</f>
        <v>64</v>
      </c>
      <c r="O81" s="20">
        <f t="shared" si="51"/>
        <v>2</v>
      </c>
      <c r="P81" s="30">
        <v>18</v>
      </c>
      <c r="Q81" s="6">
        <f ca="1">IF(P81="","",IF(C81="ж",IF(AB81=67,VLOOKUP(P81,наклон!$H$3:$I$128,2,FALSE),VLOOKUP(P81,наклон!$K$3:$L$128,2,FALSE)),IF(AB81=67,VLOOKUP(P81,наклон!$B$3:$C$128,2,FALSE),VLOOKUP(P81,наклон!$E$3:$F$128,2,FALSE))))</f>
        <v>64</v>
      </c>
      <c r="R81" s="20">
        <f t="shared" si="52"/>
        <v>4</v>
      </c>
      <c r="S81" s="30">
        <v>279</v>
      </c>
      <c r="T81" s="6">
        <f>IF(S81=0,"",IF(C81="ж",IFERROR(VLOOKUP(S81,прыг!$H$3:$I$128,2,FALSE),VLOOKUP(S81,прыг!$H$3:$I$128,2,TRUE)),IFERROR(VLOOKUP(S81,прыг!$B$3:$C$128,2,FALSE),VLOOKUP(S81,прыг!$B$3:$C$128,2,TRUE))))</f>
        <v>59</v>
      </c>
      <c r="U81" s="98">
        <f t="shared" si="53"/>
        <v>1</v>
      </c>
      <c r="V81" s="84"/>
      <c r="W81" s="85" t="str">
        <f>IF(V81=0,"",IF(AB81=67,"",VLOOKUP(V81,стрельба!$B$3:$C$129,2,FALSE)))</f>
        <v/>
      </c>
      <c r="X81" s="86"/>
      <c r="Y81" s="27">
        <f t="shared" ca="1" si="54"/>
        <v>254</v>
      </c>
      <c r="Z81" s="20"/>
      <c r="AB81" s="1">
        <f t="shared" ca="1" si="46"/>
        <v>67</v>
      </c>
      <c r="AC81" s="8">
        <f t="shared" si="47"/>
        <v>23895</v>
      </c>
      <c r="AD81" s="8">
        <f t="shared" ca="1" si="48"/>
        <v>24215</v>
      </c>
      <c r="AE81" s="8">
        <f t="shared" ca="1" si="49"/>
        <v>26</v>
      </c>
      <c r="AF81" s="37"/>
    </row>
    <row r="82" spans="2:32" ht="30" x14ac:dyDescent="0.25">
      <c r="B82" s="41" t="s">
        <v>81</v>
      </c>
      <c r="C82" s="42" t="s">
        <v>118</v>
      </c>
      <c r="D82" s="9">
        <v>33312</v>
      </c>
      <c r="E82" s="43" t="str">
        <f ca="1">VLOOKUP(AE82,категория!$B$4:$D$158,3,FALSE)</f>
        <v>VI</v>
      </c>
      <c r="F82" s="46" t="s">
        <v>101</v>
      </c>
      <c r="G82" s="30">
        <v>103</v>
      </c>
      <c r="H82" s="6">
        <f>IF(G82=0,"",IF(C82="ж","",VLOOKUP(G82,гири!$B$3:$C$200,2,FALSE)))</f>
        <v>71</v>
      </c>
      <c r="I82" s="20">
        <f t="shared" si="50"/>
        <v>4</v>
      </c>
      <c r="J82" s="111"/>
      <c r="K82" s="85" t="str">
        <f>IF(J82=0,"",IF(C82="ж",IF(AB82=67,VLOOKUP(J82,тянем!$H$3:$I$127,2,FALSE),VLOOKUP(J82,тянем!$K$3:$L$127,2,FALSE)),""))</f>
        <v/>
      </c>
      <c r="L82" s="91"/>
      <c r="M82" s="30">
        <v>37</v>
      </c>
      <c r="N82" s="6">
        <f ca="1">IF(M82=0,"",IF(C82="ж",IF(AB82=67,VLOOKUP(M82,пресс!$H$3:$I$127,2,FALSE),VLOOKUP(M82,пресс!$K$3:$L$127,2,FALSE)),IF(AB82=67,VLOOKUP(M82,пресс!$B$3:$C$127,2,FALSE),VLOOKUP(M82,пресс!$E$3:$F$127,2,FALSE))))</f>
        <v>17</v>
      </c>
      <c r="O82" s="20">
        <f t="shared" si="51"/>
        <v>9</v>
      </c>
      <c r="P82" s="30">
        <v>5</v>
      </c>
      <c r="Q82" s="6">
        <f ca="1">IF(P82="","",IF(C82="ж",IF(AB82=67,VLOOKUP(P82,наклон!$H$3:$I$128,2,FALSE),VLOOKUP(P82,наклон!$K$3:$L$128,2,FALSE)),IF(AB82=67,VLOOKUP(P82,наклон!$B$3:$C$128,2,FALSE),VLOOKUP(P82,наклон!$E$3:$F$128,2,FALSE))))</f>
        <v>25</v>
      </c>
      <c r="R82" s="20">
        <f t="shared" si="52"/>
        <v>11</v>
      </c>
      <c r="S82" s="30">
        <v>225</v>
      </c>
      <c r="T82" s="6">
        <f>IF(S82=0,"",IF(C82="ж",IFERROR(VLOOKUP(S82,прыг!$H$3:$I$128,2,FALSE),VLOOKUP(S82,прыг!$H$3:$I$128,2,TRUE)),IFERROR(VLOOKUP(S82,прыг!$B$3:$C$128,2,FALSE),VLOOKUP(S82,прыг!$B$3:$C$128,2,TRUE))))</f>
        <v>32</v>
      </c>
      <c r="U82" s="20">
        <f t="shared" si="53"/>
        <v>10</v>
      </c>
      <c r="V82" s="84"/>
      <c r="W82" s="85" t="str">
        <f>IF(V82=0,"",IF(AB82=67,"",VLOOKUP(V82,стрельба!$B$3:$C$129,2,FALSE)))</f>
        <v/>
      </c>
      <c r="X82" s="86"/>
      <c r="Y82" s="27">
        <f t="shared" ca="1" si="54"/>
        <v>145</v>
      </c>
      <c r="Z82" s="20"/>
      <c r="AB82" s="1">
        <f t="shared" ca="1" si="46"/>
        <v>67</v>
      </c>
      <c r="AC82" s="8">
        <f t="shared" si="47"/>
        <v>23895</v>
      </c>
      <c r="AD82" s="8">
        <f t="shared" ca="1" si="48"/>
        <v>24215</v>
      </c>
      <c r="AE82" s="8">
        <f t="shared" ca="1" si="49"/>
        <v>26</v>
      </c>
      <c r="AF82" s="37"/>
    </row>
    <row r="83" spans="2:32" ht="30" x14ac:dyDescent="0.25">
      <c r="B83" s="41" t="s">
        <v>52</v>
      </c>
      <c r="C83" s="42" t="s">
        <v>118</v>
      </c>
      <c r="D83" s="9">
        <v>32812</v>
      </c>
      <c r="E83" s="43" t="str">
        <f ca="1">VLOOKUP(AE83,категория!$B$4:$D$158,3,FALSE)</f>
        <v>VI</v>
      </c>
      <c r="F83" s="25" t="s">
        <v>99</v>
      </c>
      <c r="G83" s="30">
        <v>90</v>
      </c>
      <c r="H83" s="6">
        <f>IF(G83=0,"",IF(C83="ж","",VLOOKUP(G83,гири!$B$3:$C$200,2,FALSE)))</f>
        <v>65</v>
      </c>
      <c r="I83" s="20">
        <f t="shared" si="50"/>
        <v>7</v>
      </c>
      <c r="J83" s="111"/>
      <c r="K83" s="85" t="str">
        <f>IF(J83=0,"",IF(C83="ж",IF(AB83=67,VLOOKUP(J83,тянем!$H$3:$I$127,2,FALSE),VLOOKUP(J83,тянем!$K$3:$L$127,2,FALSE)),""))</f>
        <v/>
      </c>
      <c r="L83" s="91"/>
      <c r="M83" s="30">
        <v>50</v>
      </c>
      <c r="N83" s="6">
        <f ca="1">IF(M83=0,"",IF(C83="ж",IF(AB83=67,VLOOKUP(M83,пресс!$H$3:$I$127,2,FALSE),VLOOKUP(M83,пресс!$K$3:$L$127,2,FALSE)),IF(AB83=67,VLOOKUP(M83,пресс!$B$3:$C$127,2,FALSE),VLOOKUP(M83,пресс!$E$3:$F$127,2,FALSE))))</f>
        <v>30</v>
      </c>
      <c r="O83" s="20">
        <f t="shared" si="51"/>
        <v>7</v>
      </c>
      <c r="P83" s="30">
        <v>15</v>
      </c>
      <c r="Q83" s="6">
        <f ca="1">IF(P83="","",IF(C83="ж",IF(AB83=67,VLOOKUP(P83,наклон!$H$3:$I$128,2,FALSE),VLOOKUP(P83,наклон!$K$3:$L$128,2,FALSE)),IF(AB83=67,VLOOKUP(P83,наклон!$B$3:$C$128,2,FALSE),VLOOKUP(P83,наклон!$E$3:$F$128,2,FALSE))))</f>
        <v>55</v>
      </c>
      <c r="R83" s="20">
        <f t="shared" si="52"/>
        <v>7</v>
      </c>
      <c r="S83" s="30">
        <v>265</v>
      </c>
      <c r="T83" s="6">
        <f>IF(S83=0,"",IF(C83="ж",IFERROR(VLOOKUP(S83,прыг!$H$3:$I$128,2,FALSE),VLOOKUP(S83,прыг!$H$3:$I$128,2,TRUE)),IFERROR(VLOOKUP(S83,прыг!$B$3:$C$128,2,FALSE),VLOOKUP(S83,прыг!$B$3:$C$128,2,TRUE))))</f>
        <v>52</v>
      </c>
      <c r="U83" s="20">
        <f t="shared" si="53"/>
        <v>4</v>
      </c>
      <c r="V83" s="84"/>
      <c r="W83" s="85" t="str">
        <f>IF(V83=0,"",IF(AB83=67,"",VLOOKUP(V83,стрельба!$B$3:$C$129,2,FALSE)))</f>
        <v/>
      </c>
      <c r="X83" s="86"/>
      <c r="Y83" s="27">
        <f t="shared" ca="1" si="54"/>
        <v>202</v>
      </c>
      <c r="Z83" s="20"/>
      <c r="AB83" s="1">
        <f t="shared" ca="1" si="46"/>
        <v>67</v>
      </c>
      <c r="AC83" s="8">
        <f t="shared" si="47"/>
        <v>23878</v>
      </c>
      <c r="AD83" s="8">
        <f t="shared" ca="1" si="48"/>
        <v>24215</v>
      </c>
      <c r="AE83" s="8">
        <f t="shared" ca="1" si="49"/>
        <v>28</v>
      </c>
      <c r="AF83" s="37"/>
    </row>
    <row r="84" spans="2:32" ht="30" x14ac:dyDescent="0.25">
      <c r="B84" s="41" t="s">
        <v>54</v>
      </c>
      <c r="C84" s="42" t="s">
        <v>118</v>
      </c>
      <c r="D84" s="9">
        <v>32321</v>
      </c>
      <c r="E84" s="43" t="str">
        <f ca="1">VLOOKUP(AE84,категория!$B$4:$D$158,3,FALSE)</f>
        <v>VI</v>
      </c>
      <c r="F84" s="25" t="s">
        <v>20</v>
      </c>
      <c r="G84" s="30">
        <v>87</v>
      </c>
      <c r="H84" s="6">
        <f>IF(G84=0,"",IF(C84="ж","",VLOOKUP(G84,гири!$B$3:$C$200,2,FALSE)))</f>
        <v>63</v>
      </c>
      <c r="I84" s="20">
        <f t="shared" si="50"/>
        <v>8</v>
      </c>
      <c r="J84" s="111"/>
      <c r="K84" s="85" t="str">
        <f>IF(J84=0,"",IF(C84="ж",IF(AB84=67,VLOOKUP(J84,тянем!$H$3:$I$127,2,FALSE),VLOOKUP(J84,тянем!$K$3:$L$127,2,FALSE)),""))</f>
        <v/>
      </c>
      <c r="L84" s="91"/>
      <c r="M84" s="30">
        <v>30</v>
      </c>
      <c r="N84" s="6">
        <f ca="1">IF(M84=0,"",IF(C84="ж",IF(AB84=67,VLOOKUP(M84,пресс!$H$3:$I$127,2,FALSE),VLOOKUP(M84,пресс!$K$3:$L$127,2,FALSE)),IF(AB84=67,VLOOKUP(M84,пресс!$B$3:$C$127,2,FALSE),VLOOKUP(M84,пресс!$E$3:$F$127,2,FALSE))))</f>
        <v>12</v>
      </c>
      <c r="O84" s="20">
        <f t="shared" si="51"/>
        <v>10</v>
      </c>
      <c r="P84" s="30">
        <v>15</v>
      </c>
      <c r="Q84" s="6">
        <f ca="1">IF(P84="","",IF(C84="ж",IF(AB84=67,VLOOKUP(P84,наклон!$H$3:$I$128,2,FALSE),VLOOKUP(P84,наклон!$K$3:$L$128,2,FALSE)),IF(AB84=67,VLOOKUP(P84,наклон!$B$3:$C$128,2,FALSE),VLOOKUP(P84,наклон!$E$3:$F$128,2,FALSE))))</f>
        <v>55</v>
      </c>
      <c r="R84" s="20">
        <f t="shared" si="52"/>
        <v>7</v>
      </c>
      <c r="S84" s="30">
        <v>217</v>
      </c>
      <c r="T84" s="6">
        <f>IF(S84=0,"",IF(C84="ж",IFERROR(VLOOKUP(S84,прыг!$H$3:$I$128,2,FALSE),VLOOKUP(S84,прыг!$H$3:$I$128,2,TRUE)),IFERROR(VLOOKUP(S84,прыг!$B$3:$C$128,2,FALSE),VLOOKUP(S84,прыг!$B$3:$C$128,2,TRUE))))</f>
        <v>28</v>
      </c>
      <c r="U84" s="20">
        <f t="shared" si="53"/>
        <v>12</v>
      </c>
      <c r="V84" s="84"/>
      <c r="W84" s="85" t="str">
        <f>IF(V84=0,"",IF(AB84=67,"",VLOOKUP(V84,стрельба!$B$3:$C$129,2,FALSE)))</f>
        <v/>
      </c>
      <c r="X84" s="86"/>
      <c r="Y84" s="27">
        <f t="shared" ca="1" si="54"/>
        <v>158</v>
      </c>
      <c r="Z84" s="20"/>
      <c r="AB84" s="1">
        <f t="shared" ca="1" si="46"/>
        <v>67</v>
      </c>
      <c r="AC84" s="8">
        <f t="shared" si="47"/>
        <v>23862</v>
      </c>
      <c r="AD84" s="8">
        <f t="shared" ca="1" si="48"/>
        <v>24215</v>
      </c>
      <c r="AE84" s="8">
        <f t="shared" ca="1" si="49"/>
        <v>29</v>
      </c>
      <c r="AF84" s="37"/>
    </row>
    <row r="85" spans="2:32" ht="30" x14ac:dyDescent="0.25">
      <c r="B85" s="44" t="s">
        <v>177</v>
      </c>
      <c r="C85" s="45" t="s">
        <v>118</v>
      </c>
      <c r="D85" s="9">
        <v>33691</v>
      </c>
      <c r="E85" s="43" t="str">
        <f ca="1">VLOOKUP(AE85,категория!$B$4:$D$158,3,FALSE)</f>
        <v>VI</v>
      </c>
      <c r="F85" s="25" t="s">
        <v>178</v>
      </c>
      <c r="G85" s="30">
        <v>40</v>
      </c>
      <c r="H85" s="6">
        <f>IF(G85=0,"",IF(C85="ж","",VLOOKUP(G85,гири!$B$3:$C$200,2,FALSE)))</f>
        <v>40</v>
      </c>
      <c r="I85" s="20">
        <f t="shared" si="50"/>
        <v>12</v>
      </c>
      <c r="J85" s="111"/>
      <c r="K85" s="85" t="str">
        <f>IF(J85=0,"",IF(C85="ж",IF(AB85=67,VLOOKUP(J85,тянем!$H$3:$I$127,2,FALSE),VLOOKUP(J85,тянем!$K$3:$L$127,2,FALSE)),""))</f>
        <v/>
      </c>
      <c r="L85" s="91"/>
      <c r="M85" s="30">
        <v>25</v>
      </c>
      <c r="N85" s="6">
        <f ca="1">IF(M85=0,"",IF(C85="ж",IF(AB85=67,VLOOKUP(M85,пресс!$H$3:$I$127,2,FALSE),VLOOKUP(M85,пресс!$K$3:$L$127,2,FALSE)),IF(AB85=67,VLOOKUP(M85,пресс!$B$3:$C$127,2,FALSE),VLOOKUP(M85,пресс!$E$3:$F$127,2,FALSE))))</f>
        <v>9</v>
      </c>
      <c r="O85" s="20">
        <f t="shared" si="51"/>
        <v>12</v>
      </c>
      <c r="P85" s="30">
        <v>10</v>
      </c>
      <c r="Q85" s="6">
        <f ca="1">IF(P85="","",IF(C85="ж",IF(AB85=67,VLOOKUP(P85,наклон!$H$3:$I$128,2,FALSE),VLOOKUP(P85,наклон!$K$3:$L$128,2,FALSE)),IF(AB85=67,VLOOKUP(P85,наклон!$B$3:$C$128,2,FALSE),VLOOKUP(P85,наклон!$E$3:$F$128,2,FALSE))))</f>
        <v>40</v>
      </c>
      <c r="R85" s="20">
        <f t="shared" si="52"/>
        <v>10</v>
      </c>
      <c r="S85" s="30">
        <v>228</v>
      </c>
      <c r="T85" s="6">
        <f>IF(S85=0,"",IF(C85="ж",IFERROR(VLOOKUP(S85,прыг!$H$3:$I$128,2,FALSE),VLOOKUP(S85,прыг!$H$3:$I$128,2,TRUE)),IFERROR(VLOOKUP(S85,прыг!$B$3:$C$128,2,FALSE),VLOOKUP(S85,прыг!$B$3:$C$128,2,TRUE))))</f>
        <v>34</v>
      </c>
      <c r="U85" s="20">
        <f t="shared" si="53"/>
        <v>9</v>
      </c>
      <c r="V85" s="84"/>
      <c r="W85" s="85" t="str">
        <f>IF(V85=0,"",IF(AB85=67,"",VLOOKUP(V85,стрельба!$B$3:$C$129,2,FALSE)))</f>
        <v/>
      </c>
      <c r="X85" s="86"/>
      <c r="Y85" s="27">
        <f t="shared" ca="1" si="54"/>
        <v>123</v>
      </c>
      <c r="Z85" s="20"/>
      <c r="AB85" s="1">
        <f t="shared" ca="1" si="46"/>
        <v>67</v>
      </c>
      <c r="AC85" s="8">
        <f t="shared" si="47"/>
        <v>23907</v>
      </c>
      <c r="AD85" s="8">
        <f t="shared" ca="1" si="48"/>
        <v>24215</v>
      </c>
      <c r="AE85" s="8">
        <f t="shared" ca="1" si="49"/>
        <v>25</v>
      </c>
      <c r="AF85" s="37"/>
    </row>
    <row r="86" spans="2:32" ht="30" x14ac:dyDescent="0.25">
      <c r="B86" s="44" t="s">
        <v>169</v>
      </c>
      <c r="C86" s="45" t="s">
        <v>118</v>
      </c>
      <c r="D86" s="9">
        <v>33808</v>
      </c>
      <c r="E86" s="43" t="str">
        <f ca="1">VLOOKUP(AE86,категория!$B$4:$D$158,3,FALSE)</f>
        <v>VI</v>
      </c>
      <c r="F86" s="25" t="s">
        <v>163</v>
      </c>
      <c r="G86" s="30">
        <v>108</v>
      </c>
      <c r="H86" s="6">
        <f>IF(G86=0,"",IF(C86="ж","",VLOOKUP(G86,гири!$B$3:$C$200,2,FALSE)))</f>
        <v>74</v>
      </c>
      <c r="I86" s="20">
        <f t="shared" si="50"/>
        <v>3</v>
      </c>
      <c r="J86" s="111"/>
      <c r="K86" s="85" t="str">
        <f>IF(J86=0,"",IF(C86="ж",IF(AB86=67,VLOOKUP(J86,тянем!$H$3:$I$127,2,FALSE),VLOOKUP(J86,тянем!$K$3:$L$127,2,FALSE)),""))</f>
        <v/>
      </c>
      <c r="L86" s="91"/>
      <c r="M86" s="30">
        <v>78</v>
      </c>
      <c r="N86" s="6">
        <f ca="1">IF(M86=0,"",IF(C86="ж",IF(AB86=67,VLOOKUP(M86,пресс!$H$3:$I$127,2,FALSE),VLOOKUP(M86,пресс!$K$3:$L$127,2,FALSE)),IF(AB86=67,VLOOKUP(M86,пресс!$B$3:$C$127,2,FALSE),VLOOKUP(M86,пресс!$E$3:$F$127,2,FALSE))))</f>
        <v>76</v>
      </c>
      <c r="O86" s="98">
        <f t="shared" si="51"/>
        <v>1</v>
      </c>
      <c r="P86" s="30">
        <v>22</v>
      </c>
      <c r="Q86" s="6">
        <f ca="1">IF(P86="","",IF(C86="ж",IF(AB86=67,VLOOKUP(P86,наклон!$H$3:$I$128,2,FALSE),VLOOKUP(P86,наклон!$K$3:$L$128,2,FALSE)),IF(AB86=67,VLOOKUP(P86,наклон!$B$3:$C$128,2,FALSE),VLOOKUP(P86,наклон!$E$3:$F$128,2,FALSE))))</f>
        <v>76</v>
      </c>
      <c r="R86" s="20">
        <f t="shared" si="52"/>
        <v>1</v>
      </c>
      <c r="S86" s="30">
        <v>278</v>
      </c>
      <c r="T86" s="6">
        <f>IF(S86=0,"",IF(C86="ж",IFERROR(VLOOKUP(S86,прыг!$H$3:$I$128,2,FALSE),VLOOKUP(S86,прыг!$H$3:$I$128,2,TRUE)),IFERROR(VLOOKUP(S86,прыг!$B$3:$C$128,2,FALSE),VLOOKUP(S86,прыг!$B$3:$C$128,2,TRUE))))</f>
        <v>59</v>
      </c>
      <c r="U86" s="20">
        <f t="shared" si="53"/>
        <v>2</v>
      </c>
      <c r="V86" s="84"/>
      <c r="W86" s="85" t="str">
        <f>IF(V86=0,"",IF(AB86=67,"",VLOOKUP(V86,стрельба!$B$3:$C$129,2,FALSE)))</f>
        <v/>
      </c>
      <c r="X86" s="86"/>
      <c r="Y86" s="27">
        <f t="shared" ca="1" si="54"/>
        <v>285</v>
      </c>
      <c r="Z86" s="117">
        <v>1</v>
      </c>
      <c r="AB86" s="1">
        <f t="shared" ca="1" si="46"/>
        <v>67</v>
      </c>
      <c r="AC86" s="8">
        <f t="shared" si="47"/>
        <v>23911</v>
      </c>
      <c r="AD86" s="8">
        <f t="shared" ca="1" si="48"/>
        <v>24215</v>
      </c>
      <c r="AE86" s="8">
        <f t="shared" ca="1" si="49"/>
        <v>25</v>
      </c>
      <c r="AF86" s="37"/>
    </row>
    <row r="87" spans="2:32" ht="25.5" x14ac:dyDescent="0.25">
      <c r="B87" s="47" t="s">
        <v>61</v>
      </c>
      <c r="C87" s="42" t="s">
        <v>118</v>
      </c>
      <c r="D87" s="9">
        <v>33207</v>
      </c>
      <c r="E87" s="43" t="str">
        <f ca="1">VLOOKUP(AE87,категория!$B$4:$D$158,3,FALSE)</f>
        <v>VI</v>
      </c>
      <c r="F87" s="25" t="s">
        <v>25</v>
      </c>
      <c r="G87" s="30"/>
      <c r="H87" s="6" t="str">
        <f>IF(G87=0,"",IF(C87="ж","",VLOOKUP(G87,гири!$B$3:$C$200,2,FALSE)))</f>
        <v/>
      </c>
      <c r="I87" s="20"/>
      <c r="J87" s="111"/>
      <c r="K87" s="85" t="str">
        <f>IF(J87=0,"",IF(C87="ж",IF(AB87=67,VLOOKUP(J87,тянем!$H$3:$I$127,2,FALSE),VLOOKUP(J87,тянем!$K$3:$L$127,2,FALSE)),""))</f>
        <v/>
      </c>
      <c r="L87" s="91"/>
      <c r="M87" s="30"/>
      <c r="N87" s="6" t="str">
        <f>IF(M87=0,"",IF(C87="ж",IF(AB87=67,VLOOKUP(M87,пресс!$H$3:$I$127,2,FALSE),VLOOKUP(M87,пресс!$K$3:$L$127,2,FALSE)),IF(AB87=67,VLOOKUP(M87,пресс!$B$3:$C$127,2,FALSE),VLOOKUP(M87,пресс!$E$3:$F$127,2,FALSE))))</f>
        <v/>
      </c>
      <c r="O87" s="20"/>
      <c r="P87" s="30"/>
      <c r="Q87" s="6" t="str">
        <f>IF(P87="","",IF(C87="ж",IF(AB87=67,VLOOKUP(P87,наклон!$H$3:$I$128,2,FALSE),VLOOKUP(P87,наклон!$K$3:$L$128,2,FALSE)),IF(AB87=67,VLOOKUP(P87,наклон!$B$3:$C$128,2,FALSE),VLOOKUP(P87,наклон!$E$3:$F$128,2,FALSE))))</f>
        <v/>
      </c>
      <c r="R87" s="20"/>
      <c r="S87" s="30"/>
      <c r="T87" s="6" t="str">
        <f>IF(S87=0,"",IF(C87="ж",IFERROR(VLOOKUP(S87,прыг!$H$3:$I$128,2,FALSE),VLOOKUP(S87,прыг!$H$3:$I$128,2,TRUE)),IFERROR(VLOOKUP(S87,прыг!$B$3:$C$128,2,FALSE),VLOOKUP(S87,прыг!$B$3:$C$128,2,TRUE))))</f>
        <v/>
      </c>
      <c r="U87" s="20"/>
      <c r="V87" s="84"/>
      <c r="W87" s="85" t="str">
        <f>IF(V87=0,"",IF(AB87=67,"",VLOOKUP(V87,стрельба!$B$3:$C$129,2,FALSE)))</f>
        <v/>
      </c>
      <c r="X87" s="86"/>
      <c r="Y87" s="27"/>
      <c r="Z87" s="20"/>
      <c r="AB87" s="1">
        <f t="shared" ca="1" si="46"/>
        <v>67</v>
      </c>
      <c r="AC87" s="8">
        <f t="shared" si="47"/>
        <v>23891</v>
      </c>
      <c r="AD87" s="8">
        <f t="shared" ca="1" si="48"/>
        <v>24215</v>
      </c>
      <c r="AE87" s="8">
        <f t="shared" ca="1" si="49"/>
        <v>27</v>
      </c>
      <c r="AF87" s="37"/>
    </row>
    <row r="88" spans="2:32" ht="30" x14ac:dyDescent="0.25">
      <c r="B88" s="41" t="s">
        <v>39</v>
      </c>
      <c r="C88" s="42" t="s">
        <v>118</v>
      </c>
      <c r="D88" s="9">
        <v>33325</v>
      </c>
      <c r="E88" s="43" t="str">
        <f ca="1">VLOOKUP(AE88,категория!$B$4:$D$158,3,FALSE)</f>
        <v>VI</v>
      </c>
      <c r="F88" s="25" t="s">
        <v>97</v>
      </c>
      <c r="G88" s="30">
        <v>96</v>
      </c>
      <c r="H88" s="6">
        <f>IF(G88=0,"",IF(C88="ж","",VLOOKUP(G88,гири!$B$3:$C$200,2,FALSE)))</f>
        <v>68</v>
      </c>
      <c r="I88" s="20">
        <f t="shared" si="50"/>
        <v>5</v>
      </c>
      <c r="J88" s="111"/>
      <c r="K88" s="85" t="str">
        <f>IF(J88=0,"",IF(C88="ж",IF(AB88=67,VLOOKUP(J88,тянем!$H$3:$I$127,2,FALSE),VLOOKUP(J88,тянем!$K$3:$L$127,2,FALSE)),""))</f>
        <v/>
      </c>
      <c r="L88" s="91"/>
      <c r="M88" s="30">
        <v>56</v>
      </c>
      <c r="N88" s="6">
        <f ca="1">IF(M88=0,"",IF(C88="ж",IF(AB88=67,VLOOKUP(M88,пресс!$H$3:$I$127,2,FALSE),VLOOKUP(M88,пресс!$K$3:$L$127,2,FALSE)),IF(AB88=67,VLOOKUP(M88,пресс!$B$3:$C$127,2,FALSE),VLOOKUP(M88,пресс!$E$3:$F$127,2,FALSE))))</f>
        <v>36</v>
      </c>
      <c r="O88" s="20">
        <f t="shared" si="51"/>
        <v>3</v>
      </c>
      <c r="P88" s="30">
        <v>20</v>
      </c>
      <c r="Q88" s="6">
        <f ca="1">IF(P88="","",IF(C88="ж",IF(AB88=67,VLOOKUP(P88,наклон!$H$3:$I$128,2,FALSE),VLOOKUP(P88,наклон!$K$3:$L$128,2,FALSE)),IF(AB88=67,VLOOKUP(P88,наклон!$B$3:$C$128,2,FALSE),VLOOKUP(P88,наклон!$E$3:$F$128,2,FALSE))))</f>
        <v>70</v>
      </c>
      <c r="R88" s="20">
        <f t="shared" si="52"/>
        <v>3</v>
      </c>
      <c r="S88" s="30">
        <v>271</v>
      </c>
      <c r="T88" s="6">
        <f>IF(S88=0,"",IF(C88="ж",IFERROR(VLOOKUP(S88,прыг!$H$3:$I$128,2,FALSE),VLOOKUP(S88,прыг!$H$3:$I$128,2,TRUE)),IFERROR(VLOOKUP(S88,прыг!$B$3:$C$128,2,FALSE),VLOOKUP(S88,прыг!$B$3:$C$128,2,TRUE))))</f>
        <v>55</v>
      </c>
      <c r="U88" s="20">
        <f t="shared" si="53"/>
        <v>3</v>
      </c>
      <c r="V88" s="84"/>
      <c r="W88" s="85" t="str">
        <f>IF(V88=0,"",IF(AB88=67,"",VLOOKUP(V88,стрельба!$B$3:$C$129,2,FALSE)))</f>
        <v/>
      </c>
      <c r="X88" s="86"/>
      <c r="Y88" s="27">
        <f ca="1">H88+N88+Q88+T88</f>
        <v>229</v>
      </c>
      <c r="Z88" s="20"/>
      <c r="AB88" s="1">
        <f t="shared" ca="1" si="46"/>
        <v>67</v>
      </c>
      <c r="AC88" s="8">
        <f t="shared" si="47"/>
        <v>23895</v>
      </c>
      <c r="AD88" s="8">
        <f t="shared" ca="1" si="48"/>
        <v>24215</v>
      </c>
      <c r="AE88" s="8">
        <f t="shared" ca="1" si="49"/>
        <v>26</v>
      </c>
      <c r="AF88" s="37"/>
    </row>
    <row r="89" spans="2:32" ht="30.75" thickBot="1" x14ac:dyDescent="0.3">
      <c r="B89" s="59" t="s">
        <v>66</v>
      </c>
      <c r="C89" s="60" t="s">
        <v>118</v>
      </c>
      <c r="D89" s="21">
        <v>33291</v>
      </c>
      <c r="E89" s="61" t="str">
        <f ca="1">VLOOKUP(AE89,категория!$B$4:$D$158,3,FALSE)</f>
        <v>VI</v>
      </c>
      <c r="F89" s="62" t="s">
        <v>96</v>
      </c>
      <c r="G89" s="31">
        <v>66</v>
      </c>
      <c r="H89" s="22">
        <f>IF(G89=0,"",IF(C89="ж","",VLOOKUP(G89,гири!$B$3:$C$200,2,FALSE)))</f>
        <v>53</v>
      </c>
      <c r="I89" s="23">
        <f t="shared" si="50"/>
        <v>9</v>
      </c>
      <c r="J89" s="112"/>
      <c r="K89" s="88" t="str">
        <f>IF(J89=0,"",IF(C89="ж",IF(AB89=67,VLOOKUP(J89,тянем!$H$3:$I$127,2,FALSE),VLOOKUP(J89,тянем!$K$3:$L$127,2,FALSE)),""))</f>
        <v/>
      </c>
      <c r="L89" s="92"/>
      <c r="M89" s="31">
        <v>52</v>
      </c>
      <c r="N89" s="22">
        <f ca="1">IF(M89=0,"",IF(C89="ж",IF(AB89=67,VLOOKUP(M89,пресс!$H$3:$I$127,2,FALSE),VLOOKUP(M89,пресс!$K$3:$L$127,2,FALSE)),IF(AB89=67,VLOOKUP(M89,пресс!$B$3:$C$127,2,FALSE),VLOOKUP(M89,пресс!$E$3:$F$127,2,FALSE))))</f>
        <v>32</v>
      </c>
      <c r="O89" s="23">
        <f t="shared" si="51"/>
        <v>4</v>
      </c>
      <c r="P89" s="31">
        <v>16</v>
      </c>
      <c r="Q89" s="22">
        <f ca="1">IF(P89="","",IF(C89="ж",IF(AB89=67,VLOOKUP(P89,наклон!$H$3:$I$128,2,FALSE),VLOOKUP(P89,наклон!$K$3:$L$128,2,FALSE)),IF(AB89=67,VLOOKUP(P89,наклон!$B$3:$C$128,2,FALSE),VLOOKUP(P89,наклон!$E$3:$F$128,2,FALSE))))</f>
        <v>58</v>
      </c>
      <c r="R89" s="23">
        <f t="shared" si="52"/>
        <v>6</v>
      </c>
      <c r="S89" s="31">
        <v>261</v>
      </c>
      <c r="T89" s="22">
        <f>IF(S89=0,"",IF(C89="ж",IFERROR(VLOOKUP(S89,прыг!$H$3:$I$128,2,FALSE),VLOOKUP(S89,прыг!$H$3:$I$128,2,TRUE)),IFERROR(VLOOKUP(S89,прыг!$B$3:$C$128,2,FALSE),VLOOKUP(S89,прыг!$B$3:$C$128,2,TRUE))))</f>
        <v>50</v>
      </c>
      <c r="U89" s="23">
        <f t="shared" si="53"/>
        <v>5</v>
      </c>
      <c r="V89" s="87"/>
      <c r="W89" s="88" t="str">
        <f>IF(V89=0,"",IF(AB89=67,"",VLOOKUP(V89,стрельба!$B$3:$C$129,2,FALSE)))</f>
        <v/>
      </c>
      <c r="X89" s="89"/>
      <c r="Y89" s="27">
        <f ca="1">H89+N89+Q89+T89</f>
        <v>193</v>
      </c>
      <c r="Z89" s="23"/>
      <c r="AB89" s="1">
        <f t="shared" ca="1" si="46"/>
        <v>67</v>
      </c>
      <c r="AC89" s="8">
        <f t="shared" si="47"/>
        <v>23894</v>
      </c>
      <c r="AD89" s="8">
        <f t="shared" ca="1" si="48"/>
        <v>24215</v>
      </c>
      <c r="AE89" s="8">
        <f t="shared" ca="1" si="49"/>
        <v>26</v>
      </c>
      <c r="AF89" s="37"/>
    </row>
    <row r="90" spans="2:32" ht="19.5" thickBot="1" x14ac:dyDescent="0.3">
      <c r="B90" s="118" t="s">
        <v>184</v>
      </c>
      <c r="C90" s="119"/>
      <c r="D90" s="119"/>
      <c r="E90" s="119"/>
      <c r="F90" s="119"/>
      <c r="G90" s="125"/>
      <c r="H90" s="125"/>
      <c r="I90" s="125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21"/>
    </row>
    <row r="91" spans="2:32" ht="30" x14ac:dyDescent="0.25">
      <c r="B91" s="38" t="s">
        <v>35</v>
      </c>
      <c r="C91" s="39" t="s">
        <v>118</v>
      </c>
      <c r="D91" s="17">
        <v>29754</v>
      </c>
      <c r="E91" s="40" t="str">
        <f ca="1">VLOOKUP(AE91,категория!$B$4:$D$158,3,FALSE)</f>
        <v>VII</v>
      </c>
      <c r="F91" s="24" t="s">
        <v>98</v>
      </c>
      <c r="G91" s="29"/>
      <c r="H91" s="18" t="str">
        <f>IF(G91=0,"",IF(C91="ж","",VLOOKUP(G91,гири!$B$3:$C$200,2,FALSE)))</f>
        <v/>
      </c>
      <c r="I91" s="20"/>
      <c r="J91" s="110"/>
      <c r="K91" s="82" t="str">
        <f>IF(J91=0,"",IF(C91="ж",IF(AB91=67,VLOOKUP(J91,тянем!$H$3:$I$127,2,FALSE),VLOOKUP(J91,тянем!$K$3:$L$127,2,FALSE)),""))</f>
        <v/>
      </c>
      <c r="L91" s="90"/>
      <c r="M91" s="29"/>
      <c r="N91" s="18" t="str">
        <f>IF(M91=0,"",IF(C91="ж",IF(AB91=67,VLOOKUP(M91,пресс!$H$3:$I$127,2,FALSE),VLOOKUP(M91,пресс!$K$3:$L$127,2,FALSE)),IF(AB91=67,VLOOKUP(M91,пресс!$B$3:$C$127,2,FALSE),VLOOKUP(M91,пресс!$E$3:$F$127,2,FALSE))))</f>
        <v/>
      </c>
      <c r="O91" s="20"/>
      <c r="P91" s="26"/>
      <c r="Q91" s="18" t="str">
        <f>IF(P91="","",IF(C91="ж",IF(AB91=67,VLOOKUP(P91,наклон!$H$3:$I$128,2,FALSE),VLOOKUP(P91,наклон!$K$3:$L$128,2,FALSE)),IF(AB91=67,VLOOKUP(P91,наклон!$B$3:$C$128,2,FALSE),VLOOKUP(P91,наклон!$E$3:$F$128,2,FALSE))))</f>
        <v/>
      </c>
      <c r="R91" s="20"/>
      <c r="S91" s="29"/>
      <c r="T91" s="18" t="str">
        <f>IF(S91=0,"",IF(C91="ж",IFERROR(VLOOKUP(S91,прыг!$H$3:$I$128,2,FALSE),VLOOKUP(S91,прыг!$H$3:$I$128,2,TRUE)),IFERROR(VLOOKUP(S91,прыг!$B$3:$C$128,2,FALSE),VLOOKUP(S91,прыг!$B$3:$C$128,2,TRUE))))</f>
        <v/>
      </c>
      <c r="U91" s="20"/>
      <c r="V91" s="81"/>
      <c r="W91" s="82" t="str">
        <f>IF(V91=0,"",IF(AB91=67,"",VLOOKUP(V91,стрельба!$B$3:$C$129,2,FALSE)))</f>
        <v/>
      </c>
      <c r="X91" s="83"/>
      <c r="Y91" s="27"/>
      <c r="Z91" s="19"/>
      <c r="AB91" s="1">
        <f t="shared" ref="AB91:AB102" ca="1" si="55">IF(E91="VI",67,IF(E91="VII",67,89))</f>
        <v>67</v>
      </c>
      <c r="AC91" s="8">
        <f t="shared" ref="AC91:AC102" si="56">MONTH(D91)+YEAR(D91)*12</f>
        <v>23778</v>
      </c>
      <c r="AD91" s="8">
        <f t="shared" ref="AD91:AD102" ca="1" si="57">MONTH(NOW())+YEAR(NOW())*12</f>
        <v>24215</v>
      </c>
      <c r="AE91" s="8">
        <f t="shared" ref="AE91:AE102" ca="1" si="58">INT((AD91-AC91)/12)</f>
        <v>36</v>
      </c>
      <c r="AF91" s="37"/>
    </row>
    <row r="92" spans="2:32" ht="30" x14ac:dyDescent="0.25">
      <c r="B92" s="41" t="s">
        <v>26</v>
      </c>
      <c r="C92" s="42" t="s">
        <v>118</v>
      </c>
      <c r="D92" s="9">
        <v>31708</v>
      </c>
      <c r="E92" s="43" t="str">
        <f ca="1">VLOOKUP(AE92,категория!$B$4:$D$158,3,FALSE)</f>
        <v>VII</v>
      </c>
      <c r="F92" s="25" t="s">
        <v>25</v>
      </c>
      <c r="G92" s="30">
        <v>122</v>
      </c>
      <c r="H92" s="6">
        <f>IF(G92=0,"",IF(C92="ж","",VLOOKUP(G92,гири!$B$3:$C$200,2,FALSE)))</f>
        <v>81</v>
      </c>
      <c r="I92" s="20">
        <f>RANK(G92,G$91:G$102)</f>
        <v>2</v>
      </c>
      <c r="J92" s="111"/>
      <c r="K92" s="85" t="str">
        <f>IF(J92=0,"",IF(C92="ж",IF(AB92=67,VLOOKUP(J92,тянем!$H$3:$I$127,2,FALSE),VLOOKUP(J92,тянем!$K$3:$L$127,2,FALSE)),""))</f>
        <v/>
      </c>
      <c r="L92" s="91"/>
      <c r="M92" s="30">
        <v>56</v>
      </c>
      <c r="N92" s="6">
        <f ca="1">IF(M92=0,"",IF(C92="ж",IF(AB92=67,VLOOKUP(M92,пресс!$H$3:$I$127,2,FALSE),VLOOKUP(M92,пресс!$K$3:$L$127,2,FALSE)),IF(AB92=67,VLOOKUP(M92,пресс!$B$3:$C$127,2,FALSE),VLOOKUP(M92,пресс!$E$3:$F$127,2,FALSE))))</f>
        <v>36</v>
      </c>
      <c r="O92" s="20">
        <f t="shared" ref="O92:O102" si="59">RANK(M92,M$91:M$102)</f>
        <v>2</v>
      </c>
      <c r="P92" s="27">
        <v>11</v>
      </c>
      <c r="Q92" s="6">
        <f ca="1">IF(P92="","",IF(C92="ж",IF(AB92=67,VLOOKUP(P92,наклон!$H$3:$I$128,2,FALSE),VLOOKUP(P92,наклон!$K$3:$L$128,2,FALSE)),IF(AB92=67,VLOOKUP(P92,наклон!$B$3:$C$128,2,FALSE),VLOOKUP(P92,наклон!$E$3:$F$128,2,FALSE))))</f>
        <v>43</v>
      </c>
      <c r="R92" s="20">
        <f t="shared" ref="R92:R102" si="60">RANK(P92,P$91:P$102)</f>
        <v>10</v>
      </c>
      <c r="S92" s="30">
        <v>270</v>
      </c>
      <c r="T92" s="6">
        <f>IF(S92=0,"",IF(C92="ж",IFERROR(VLOOKUP(S92,прыг!$H$3:$I$128,2,FALSE),VLOOKUP(S92,прыг!$H$3:$I$128,2,TRUE)),IFERROR(VLOOKUP(S92,прыг!$B$3:$C$128,2,FALSE),VLOOKUP(S92,прыг!$B$3:$C$128,2,TRUE))))</f>
        <v>55</v>
      </c>
      <c r="U92" s="98">
        <f t="shared" ref="U92:U102" si="61">RANK(S92,S$91:S$102)</f>
        <v>1</v>
      </c>
      <c r="V92" s="84"/>
      <c r="W92" s="85" t="str">
        <f>IF(V92=0,"",IF(AB92=67,"",VLOOKUP(V92,стрельба!$B$3:$C$129,2,FALSE)))</f>
        <v/>
      </c>
      <c r="X92" s="86"/>
      <c r="Y92" s="27">
        <f ca="1">H92+N92+Q92+T92</f>
        <v>215</v>
      </c>
      <c r="Z92" s="20"/>
      <c r="AB92" s="1">
        <f t="shared" ca="1" si="55"/>
        <v>67</v>
      </c>
      <c r="AC92" s="8">
        <f t="shared" si="56"/>
        <v>23842</v>
      </c>
      <c r="AD92" s="8">
        <f t="shared" ca="1" si="57"/>
        <v>24215</v>
      </c>
      <c r="AE92" s="8">
        <f t="shared" ca="1" si="58"/>
        <v>31</v>
      </c>
      <c r="AF92" s="37"/>
    </row>
    <row r="93" spans="2:32" ht="30" x14ac:dyDescent="0.25">
      <c r="B93" s="41" t="s">
        <v>55</v>
      </c>
      <c r="C93" s="42" t="s">
        <v>118</v>
      </c>
      <c r="D93" s="9">
        <v>31850</v>
      </c>
      <c r="E93" s="43" t="str">
        <f ca="1">VLOOKUP(AE93,категория!$B$4:$D$158,3,FALSE)</f>
        <v>VII</v>
      </c>
      <c r="F93" s="25" t="s">
        <v>20</v>
      </c>
      <c r="G93" s="30">
        <v>92</v>
      </c>
      <c r="H93" s="6">
        <f>IF(G93=0,"",IF(C93="ж","",VLOOKUP(G93,гири!$B$3:$C$200,2,FALSE)))</f>
        <v>66</v>
      </c>
      <c r="I93" s="20">
        <f t="shared" ref="I93:I102" si="62">RANK(G93,G$91:G$102)</f>
        <v>6</v>
      </c>
      <c r="J93" s="111"/>
      <c r="K93" s="85" t="str">
        <f>IF(J93=0,"",IF(C93="ж",IF(AB93=67,VLOOKUP(J93,тянем!$H$3:$I$127,2,FALSE),VLOOKUP(J93,тянем!$K$3:$L$127,2,FALSE)),""))</f>
        <v/>
      </c>
      <c r="L93" s="91"/>
      <c r="M93" s="30">
        <v>40</v>
      </c>
      <c r="N93" s="6">
        <f ca="1">IF(M93=0,"",IF(C93="ж",IF(AB93=67,VLOOKUP(M93,пресс!$H$3:$I$127,2,FALSE),VLOOKUP(M93,пресс!$K$3:$L$127,2,FALSE)),IF(AB93=67,VLOOKUP(M93,пресс!$B$3:$C$127,2,FALSE),VLOOKUP(M93,пресс!$E$3:$F$127,2,FALSE))))</f>
        <v>20</v>
      </c>
      <c r="O93" s="20">
        <f t="shared" si="59"/>
        <v>6</v>
      </c>
      <c r="P93" s="27">
        <v>15</v>
      </c>
      <c r="Q93" s="6">
        <f ca="1">IF(P93="","",IF(C93="ж",IF(AB93=67,VLOOKUP(P93,наклон!$H$3:$I$128,2,FALSE),VLOOKUP(P93,наклон!$K$3:$L$128,2,FALSE)),IF(AB93=67,VLOOKUP(P93,наклон!$B$3:$C$128,2,FALSE),VLOOKUP(P93,наклон!$E$3:$F$128,2,FALSE))))</f>
        <v>55</v>
      </c>
      <c r="R93" s="20">
        <f t="shared" si="60"/>
        <v>8</v>
      </c>
      <c r="S93" s="30">
        <v>249</v>
      </c>
      <c r="T93" s="6">
        <f>IF(S93=0,"",IF(C93="ж",IFERROR(VLOOKUP(S93,прыг!$H$3:$I$128,2,FALSE),VLOOKUP(S93,прыг!$H$3:$I$128,2,TRUE)),IFERROR(VLOOKUP(S93,прыг!$B$3:$C$128,2,FALSE),VLOOKUP(S93,прыг!$B$3:$C$128,2,TRUE))))</f>
        <v>44</v>
      </c>
      <c r="U93" s="20">
        <f t="shared" si="61"/>
        <v>4</v>
      </c>
      <c r="V93" s="84"/>
      <c r="W93" s="85" t="str">
        <f>IF(V93=0,"",IF(AB93=67,"",VLOOKUP(V93,стрельба!$B$3:$C$129,2,FALSE)))</f>
        <v/>
      </c>
      <c r="X93" s="86"/>
      <c r="Y93" s="27">
        <f t="shared" ref="Y93:Y102" ca="1" si="63">H93+N93+Q93+T93</f>
        <v>185</v>
      </c>
      <c r="Z93" s="20"/>
      <c r="AB93" s="1">
        <f t="shared" ca="1" si="55"/>
        <v>67</v>
      </c>
      <c r="AC93" s="8">
        <f t="shared" si="56"/>
        <v>23847</v>
      </c>
      <c r="AD93" s="8">
        <f t="shared" ca="1" si="57"/>
        <v>24215</v>
      </c>
      <c r="AE93" s="8">
        <f t="shared" ca="1" si="58"/>
        <v>30</v>
      </c>
      <c r="AF93" s="37"/>
    </row>
    <row r="94" spans="2:32" ht="30" x14ac:dyDescent="0.25">
      <c r="B94" s="41" t="s">
        <v>40</v>
      </c>
      <c r="C94" s="42" t="s">
        <v>118</v>
      </c>
      <c r="D94" s="9">
        <v>31381</v>
      </c>
      <c r="E94" s="43" t="str">
        <f ca="1">VLOOKUP(AE94,категория!$B$4:$D$158,3,FALSE)</f>
        <v>VII</v>
      </c>
      <c r="F94" s="25" t="s">
        <v>97</v>
      </c>
      <c r="G94" s="30">
        <v>100</v>
      </c>
      <c r="H94" s="6">
        <f>IF(G94=0,"",IF(C94="ж","",VLOOKUP(G94,гири!$B$3:$C$200,2,FALSE)))</f>
        <v>70</v>
      </c>
      <c r="I94" s="20">
        <f t="shared" si="62"/>
        <v>5</v>
      </c>
      <c r="J94" s="111"/>
      <c r="K94" s="85" t="str">
        <f>IF(J94=0,"",IF(C94="ж",IF(AB94=67,VLOOKUP(J94,тянем!$H$3:$I$127,2,FALSE),VLOOKUP(J94,тянем!$K$3:$L$127,2,FALSE)),""))</f>
        <v/>
      </c>
      <c r="L94" s="91"/>
      <c r="M94" s="30">
        <v>45</v>
      </c>
      <c r="N94" s="6">
        <f ca="1">IF(M94=0,"",IF(C94="ж",IF(AB94=67,VLOOKUP(M94,пресс!$H$3:$I$127,2,FALSE),VLOOKUP(M94,пресс!$K$3:$L$127,2,FALSE)),IF(AB94=67,VLOOKUP(M94,пресс!$B$3:$C$127,2,FALSE),VLOOKUP(M94,пресс!$E$3:$F$127,2,FALSE))))</f>
        <v>25</v>
      </c>
      <c r="O94" s="20">
        <f t="shared" si="59"/>
        <v>4</v>
      </c>
      <c r="P94" s="27">
        <v>16</v>
      </c>
      <c r="Q94" s="6">
        <f ca="1">IF(P94="","",IF(C94="ж",IF(AB94=67,VLOOKUP(P94,наклон!$H$3:$I$128,2,FALSE),VLOOKUP(P94,наклон!$K$3:$L$128,2,FALSE)),IF(AB94=67,VLOOKUP(P94,наклон!$B$3:$C$128,2,FALSE),VLOOKUP(P94,наклон!$E$3:$F$128,2,FALSE))))</f>
        <v>58</v>
      </c>
      <c r="R94" s="20">
        <f t="shared" si="60"/>
        <v>6</v>
      </c>
      <c r="S94" s="30">
        <v>248</v>
      </c>
      <c r="T94" s="6">
        <f>IF(S94=0,"",IF(C94="ж",IFERROR(VLOOKUP(S94,прыг!$H$3:$I$128,2,FALSE),VLOOKUP(S94,прыг!$H$3:$I$128,2,TRUE)),IFERROR(VLOOKUP(S94,прыг!$B$3:$C$128,2,FALSE),VLOOKUP(S94,прыг!$B$3:$C$128,2,TRUE))))</f>
        <v>44</v>
      </c>
      <c r="U94" s="20">
        <f t="shared" si="61"/>
        <v>5</v>
      </c>
      <c r="V94" s="84">
        <v>36</v>
      </c>
      <c r="W94" s="85" t="str">
        <f ca="1">IF(V94=0,"",IF(AB94=67,"",VLOOKUP(V94,стрельба!$B$3:$C$129,2,FALSE)))</f>
        <v/>
      </c>
      <c r="X94" s="86"/>
      <c r="Y94" s="27">
        <f t="shared" ca="1" si="63"/>
        <v>197</v>
      </c>
      <c r="Z94" s="20"/>
      <c r="AB94" s="1">
        <f t="shared" ca="1" si="55"/>
        <v>67</v>
      </c>
      <c r="AC94" s="8">
        <f t="shared" si="56"/>
        <v>23831</v>
      </c>
      <c r="AD94" s="8">
        <f t="shared" ca="1" si="57"/>
        <v>24215</v>
      </c>
      <c r="AE94" s="8">
        <f t="shared" ca="1" si="58"/>
        <v>32</v>
      </c>
      <c r="AF94" s="37"/>
    </row>
    <row r="95" spans="2:32" ht="30" x14ac:dyDescent="0.25">
      <c r="B95" s="44" t="s">
        <v>167</v>
      </c>
      <c r="C95" s="45" t="s">
        <v>118</v>
      </c>
      <c r="D95" s="9">
        <v>29046</v>
      </c>
      <c r="E95" s="43" t="str">
        <f ca="1">VLOOKUP(AE95,категория!$B$4:$D$158,3,FALSE)</f>
        <v>VII</v>
      </c>
      <c r="F95" s="25" t="s">
        <v>163</v>
      </c>
      <c r="G95" s="30">
        <v>105</v>
      </c>
      <c r="H95" s="6">
        <f>IF(G95=0,"",IF(C95="ж","",VLOOKUP(G95,гири!$B$3:$C$200,2,FALSE)))</f>
        <v>72</v>
      </c>
      <c r="I95" s="20">
        <f t="shared" si="62"/>
        <v>4</v>
      </c>
      <c r="J95" s="111"/>
      <c r="K95" s="85" t="str">
        <f>IF(J95=0,"",IF(C95="ж",IF(AB95=67,VLOOKUP(J95,тянем!$H$3:$I$127,2,FALSE),VLOOKUP(J95,тянем!$K$3:$L$127,2,FALSE)),""))</f>
        <v/>
      </c>
      <c r="L95" s="91"/>
      <c r="M95" s="30">
        <v>51</v>
      </c>
      <c r="N95" s="6">
        <f ca="1">IF(M95=0,"",IF(C95="ж",IF(AB95=67,VLOOKUP(M95,пресс!$H$3:$I$127,2,FALSE),VLOOKUP(M95,пресс!$K$3:$L$127,2,FALSE)),IF(AB95=67,VLOOKUP(M95,пресс!$B$3:$C$127,2,FALSE),VLOOKUP(M95,пресс!$E$3:$F$127,2,FALSE))))</f>
        <v>31</v>
      </c>
      <c r="O95" s="20">
        <f t="shared" si="59"/>
        <v>3</v>
      </c>
      <c r="P95" s="27">
        <v>14</v>
      </c>
      <c r="Q95" s="6">
        <f ca="1">IF(P95="","",IF(C95="ж",IF(AB95=67,VLOOKUP(P95,наклон!$H$3:$I$128,2,FALSE),VLOOKUP(P95,наклон!$K$3:$L$128,2,FALSE)),IF(AB95=67,VLOOKUP(P95,наклон!$B$3:$C$128,2,FALSE),VLOOKUP(P95,наклон!$E$3:$F$128,2,FALSE))))</f>
        <v>52</v>
      </c>
      <c r="R95" s="20">
        <f t="shared" si="60"/>
        <v>9</v>
      </c>
      <c r="S95" s="30">
        <v>239</v>
      </c>
      <c r="T95" s="6">
        <f>IF(S95=0,"",IF(C95="ж",IFERROR(VLOOKUP(S95,прыг!$H$3:$I$128,2,FALSE),VLOOKUP(S95,прыг!$H$3:$I$128,2,TRUE)),IFERROR(VLOOKUP(S95,прыг!$B$3:$C$128,2,FALSE),VLOOKUP(S95,прыг!$B$3:$C$128,2,TRUE))))</f>
        <v>39</v>
      </c>
      <c r="U95" s="20">
        <f t="shared" si="61"/>
        <v>7</v>
      </c>
      <c r="V95" s="84"/>
      <c r="W95" s="85" t="str">
        <f>IF(V95=0,"",IF(AB95=67,"",VLOOKUP(V95,стрельба!$B$3:$C$129,2,FALSE)))</f>
        <v/>
      </c>
      <c r="X95" s="86"/>
      <c r="Y95" s="27">
        <f t="shared" ca="1" si="63"/>
        <v>194</v>
      </c>
      <c r="Z95" s="20"/>
      <c r="AB95" s="1">
        <f t="shared" ca="1" si="55"/>
        <v>67</v>
      </c>
      <c r="AC95" s="8">
        <f t="shared" si="56"/>
        <v>23755</v>
      </c>
      <c r="AD95" s="8">
        <f t="shared" ca="1" si="57"/>
        <v>24215</v>
      </c>
      <c r="AE95" s="8">
        <f t="shared" ca="1" si="58"/>
        <v>38</v>
      </c>
      <c r="AF95" s="37"/>
    </row>
    <row r="96" spans="2:32" ht="25.5" x14ac:dyDescent="0.25">
      <c r="B96" s="47" t="s">
        <v>172</v>
      </c>
      <c r="C96" s="45" t="s">
        <v>118</v>
      </c>
      <c r="D96" s="9">
        <v>31664</v>
      </c>
      <c r="E96" s="43" t="str">
        <f ca="1">VLOOKUP(AE96,категория!$B$4:$D$158,3,FALSE)</f>
        <v>VII</v>
      </c>
      <c r="F96" s="25" t="s">
        <v>173</v>
      </c>
      <c r="G96" s="30">
        <v>70</v>
      </c>
      <c r="H96" s="6">
        <f>IF(G96=0,"",IF(C96="ж","",VLOOKUP(G96,гири!$B$3:$C$200,2,FALSE)))</f>
        <v>55</v>
      </c>
      <c r="I96" s="20">
        <f t="shared" si="62"/>
        <v>8</v>
      </c>
      <c r="J96" s="111"/>
      <c r="K96" s="85" t="str">
        <f>IF(J96=0,"",IF(C96="ж",IF(AB96=67,VLOOKUP(J96,тянем!$H$3:$I$127,2,FALSE),VLOOKUP(J96,тянем!$K$3:$L$127,2,FALSE)),""))</f>
        <v/>
      </c>
      <c r="L96" s="91"/>
      <c r="M96" s="30">
        <v>37</v>
      </c>
      <c r="N96" s="6">
        <f ca="1">IF(M96=0,"",IF(C96="ж",IF(AB96=67,VLOOKUP(M96,пресс!$H$3:$I$127,2,FALSE),VLOOKUP(M96,пресс!$K$3:$L$127,2,FALSE)),IF(AB96=67,VLOOKUP(M96,пресс!$B$3:$C$127,2,FALSE),VLOOKUP(M96,пресс!$E$3:$F$127,2,FALSE))))</f>
        <v>17</v>
      </c>
      <c r="O96" s="20">
        <f t="shared" si="59"/>
        <v>8</v>
      </c>
      <c r="P96" s="27">
        <v>20</v>
      </c>
      <c r="Q96" s="6">
        <f ca="1">IF(P96="","",IF(C96="ж",IF(AB96=67,VLOOKUP(P96,наклон!$H$3:$I$128,2,FALSE),VLOOKUP(P96,наклон!$K$3:$L$128,2,FALSE)),IF(AB96=67,VLOOKUP(P96,наклон!$B$3:$C$128,2,FALSE),VLOOKUP(P96,наклон!$E$3:$F$128,2,FALSE))))</f>
        <v>70</v>
      </c>
      <c r="R96" s="20">
        <f t="shared" si="60"/>
        <v>2</v>
      </c>
      <c r="S96" s="30">
        <v>232</v>
      </c>
      <c r="T96" s="6">
        <f>IF(S96=0,"",IF(C96="ж",IFERROR(VLOOKUP(S96,прыг!$H$3:$I$128,2,FALSE),VLOOKUP(S96,прыг!$H$3:$I$128,2,TRUE)),IFERROR(VLOOKUP(S96,прыг!$B$3:$C$128,2,FALSE),VLOOKUP(S96,прыг!$B$3:$C$128,2,TRUE))))</f>
        <v>36</v>
      </c>
      <c r="U96" s="20">
        <f t="shared" si="61"/>
        <v>8</v>
      </c>
      <c r="V96" s="84"/>
      <c r="W96" s="85" t="str">
        <f>IF(V96=0,"",IF(AB96=67,"",VLOOKUP(V96,стрельба!$B$3:$C$129,2,FALSE)))</f>
        <v/>
      </c>
      <c r="X96" s="86"/>
      <c r="Y96" s="27">
        <f t="shared" ca="1" si="63"/>
        <v>178</v>
      </c>
      <c r="Z96" s="20"/>
      <c r="AB96" s="1">
        <f t="shared" ca="1" si="55"/>
        <v>67</v>
      </c>
      <c r="AC96" s="8">
        <f t="shared" si="56"/>
        <v>23841</v>
      </c>
      <c r="AD96" s="8">
        <f t="shared" ca="1" si="57"/>
        <v>24215</v>
      </c>
      <c r="AE96" s="8">
        <f t="shared" ca="1" si="58"/>
        <v>31</v>
      </c>
      <c r="AF96" s="37"/>
    </row>
    <row r="97" spans="2:32" ht="30" x14ac:dyDescent="0.25">
      <c r="B97" s="44" t="s">
        <v>136</v>
      </c>
      <c r="C97" s="45" t="s">
        <v>118</v>
      </c>
      <c r="D97" s="9">
        <v>29766</v>
      </c>
      <c r="E97" s="43" t="str">
        <f ca="1">VLOOKUP(AE97,категория!$B$4:$D$158,3,FALSE)</f>
        <v>VII</v>
      </c>
      <c r="F97" s="25" t="s">
        <v>139</v>
      </c>
      <c r="G97" s="30">
        <v>122</v>
      </c>
      <c r="H97" s="6">
        <f>IF(G97=0,"",IF(C97="ж","",VLOOKUP(G97,гири!$B$3:$C$200,2,FALSE)))</f>
        <v>81</v>
      </c>
      <c r="I97" s="20">
        <f t="shared" si="62"/>
        <v>2</v>
      </c>
      <c r="J97" s="111"/>
      <c r="K97" s="85" t="str">
        <f>IF(J97=0,"",IF(C97="ж",IF(AB97=67,VLOOKUP(J97,тянем!$H$3:$I$127,2,FALSE),VLOOKUP(J97,тянем!$K$3:$L$127,2,FALSE)),""))</f>
        <v/>
      </c>
      <c r="L97" s="91"/>
      <c r="M97" s="30">
        <v>64</v>
      </c>
      <c r="N97" s="6">
        <f ca="1">IF(M97=0,"",IF(C97="ж",IF(AB97=67,VLOOKUP(M97,пресс!$H$3:$I$127,2,FALSE),VLOOKUP(M97,пресс!$K$3:$L$127,2,FALSE)),IF(AB97=67,VLOOKUP(M97,пресс!$B$3:$C$127,2,FALSE),VLOOKUP(M97,пресс!$E$3:$F$127,2,FALSE))))</f>
        <v>48</v>
      </c>
      <c r="O97" s="98">
        <f t="shared" si="59"/>
        <v>1</v>
      </c>
      <c r="P97" s="27">
        <v>31</v>
      </c>
      <c r="Q97" s="6">
        <f ca="1">IF(P97="","",IF(C97="ж",IF(AB97=67,VLOOKUP(P97,наклон!$H$3:$I$128,2,FALSE),VLOOKUP(P97,наклон!$K$3:$L$128,2,FALSE)),IF(AB97=67,VLOOKUP(P97,наклон!$B$3:$C$128,2,FALSE),VLOOKUP(P97,наклон!$E$3:$F$128,2,FALSE))))</f>
        <v>100</v>
      </c>
      <c r="R97" s="98">
        <f t="shared" si="60"/>
        <v>1</v>
      </c>
      <c r="S97" s="30">
        <v>266</v>
      </c>
      <c r="T97" s="6">
        <f>IF(S97=0,"",IF(C97="ж",IFERROR(VLOOKUP(S97,прыг!$H$3:$I$128,2,FALSE),VLOOKUP(S97,прыг!$H$3:$I$128,2,TRUE)),IFERROR(VLOOKUP(S97,прыг!$B$3:$C$128,2,FALSE),VLOOKUP(S97,прыг!$B$3:$C$128,2,TRUE))))</f>
        <v>53</v>
      </c>
      <c r="U97" s="20">
        <f t="shared" si="61"/>
        <v>2</v>
      </c>
      <c r="V97" s="84"/>
      <c r="W97" s="85" t="str">
        <f>IF(V97=0,"",IF(AB97=67,"",VLOOKUP(V97,стрельба!$B$3:$C$129,2,FALSE)))</f>
        <v/>
      </c>
      <c r="X97" s="86"/>
      <c r="Y97" s="27">
        <f t="shared" ca="1" si="63"/>
        <v>282</v>
      </c>
      <c r="Z97" s="117">
        <v>1</v>
      </c>
      <c r="AB97" s="1">
        <f t="shared" ca="1" si="55"/>
        <v>67</v>
      </c>
      <c r="AC97" s="8">
        <f t="shared" si="56"/>
        <v>23778</v>
      </c>
      <c r="AD97" s="8">
        <f t="shared" ca="1" si="57"/>
        <v>24215</v>
      </c>
      <c r="AE97" s="8">
        <f t="shared" ca="1" si="58"/>
        <v>36</v>
      </c>
      <c r="AF97" s="37"/>
    </row>
    <row r="98" spans="2:32" ht="25.5" x14ac:dyDescent="0.25">
      <c r="B98" s="47" t="s">
        <v>161</v>
      </c>
      <c r="C98" s="45" t="s">
        <v>118</v>
      </c>
      <c r="D98" s="9">
        <v>29463</v>
      </c>
      <c r="E98" s="43" t="str">
        <f ca="1">VLOOKUP(AE98,категория!$B$4:$D$158,3,FALSE)</f>
        <v>VII</v>
      </c>
      <c r="F98" s="25" t="s">
        <v>95</v>
      </c>
      <c r="G98" s="30">
        <v>75</v>
      </c>
      <c r="H98" s="6">
        <f>IF(G98=0,"",IF(C98="ж","",VLOOKUP(G98,гири!$B$3:$C$200,2,FALSE)))</f>
        <v>57</v>
      </c>
      <c r="I98" s="20">
        <f t="shared" si="62"/>
        <v>7</v>
      </c>
      <c r="J98" s="111"/>
      <c r="K98" s="85" t="str">
        <f>IF(J98=0,"",IF(C98="ж",IF(AB98=67,VLOOKUP(J98,тянем!$H$3:$I$127,2,FALSE),VLOOKUP(J98,тянем!$K$3:$L$127,2,FALSE)),""))</f>
        <v/>
      </c>
      <c r="L98" s="91"/>
      <c r="M98" s="30">
        <v>39</v>
      </c>
      <c r="N98" s="6">
        <f ca="1">IF(M98=0,"",IF(C98="ж",IF(AB98=67,VLOOKUP(M98,пресс!$H$3:$I$127,2,FALSE),VLOOKUP(M98,пресс!$K$3:$L$127,2,FALSE)),IF(AB98=67,VLOOKUP(M98,пресс!$B$3:$C$127,2,FALSE),VLOOKUP(M98,пресс!$E$3:$F$127,2,FALSE))))</f>
        <v>19</v>
      </c>
      <c r="O98" s="20">
        <f t="shared" si="59"/>
        <v>7</v>
      </c>
      <c r="P98" s="27">
        <v>16</v>
      </c>
      <c r="Q98" s="6">
        <f ca="1">IF(P98="","",IF(C98="ж",IF(AB98=67,VLOOKUP(P98,наклон!$H$3:$I$128,2,FALSE),VLOOKUP(P98,наклон!$K$3:$L$128,2,FALSE)),IF(AB98=67,VLOOKUP(P98,наклон!$B$3:$C$128,2,FALSE),VLOOKUP(P98,наклон!$E$3:$F$128,2,FALSE))))</f>
        <v>58</v>
      </c>
      <c r="R98" s="20">
        <f t="shared" si="60"/>
        <v>6</v>
      </c>
      <c r="S98" s="30">
        <v>220</v>
      </c>
      <c r="T98" s="6">
        <f>IF(S98=0,"",IF(C98="ж",IFERROR(VLOOKUP(S98,прыг!$H$3:$I$128,2,FALSE),VLOOKUP(S98,прыг!$H$3:$I$128,2,TRUE)),IFERROR(VLOOKUP(S98,прыг!$B$3:$C$128,2,FALSE),VLOOKUP(S98,прыг!$B$3:$C$128,2,TRUE))))</f>
        <v>30</v>
      </c>
      <c r="U98" s="20">
        <f t="shared" si="61"/>
        <v>11</v>
      </c>
      <c r="V98" s="84"/>
      <c r="W98" s="85" t="str">
        <f>IF(V98=0,"",IF(AB98=67,"",VLOOKUP(V98,стрельба!$B$3:$C$129,2,FALSE)))</f>
        <v/>
      </c>
      <c r="X98" s="86"/>
      <c r="Y98" s="27">
        <f t="shared" ca="1" si="63"/>
        <v>164</v>
      </c>
      <c r="Z98" s="20"/>
      <c r="AB98" s="1">
        <f t="shared" ca="1" si="55"/>
        <v>67</v>
      </c>
      <c r="AC98" s="8">
        <f t="shared" si="56"/>
        <v>23768</v>
      </c>
      <c r="AD98" s="8">
        <f t="shared" ca="1" si="57"/>
        <v>24215</v>
      </c>
      <c r="AE98" s="8">
        <f t="shared" ca="1" si="58"/>
        <v>37</v>
      </c>
      <c r="AF98" s="37"/>
    </row>
    <row r="99" spans="2:32" ht="30" x14ac:dyDescent="0.25">
      <c r="B99" s="41" t="s">
        <v>71</v>
      </c>
      <c r="C99" s="42" t="s">
        <v>118</v>
      </c>
      <c r="D99" s="9">
        <v>28849</v>
      </c>
      <c r="E99" s="43" t="str">
        <f ca="1">VLOOKUP(AE99,категория!$B$4:$D$158,3,FALSE)</f>
        <v>VII</v>
      </c>
      <c r="F99" s="25" t="s">
        <v>24</v>
      </c>
      <c r="G99" s="30">
        <v>20</v>
      </c>
      <c r="H99" s="6">
        <f>IF(G99=0,"",IF(C99="ж","",VLOOKUP(G99,гири!$B$3:$C$200,2,FALSE)))</f>
        <v>20</v>
      </c>
      <c r="I99" s="20">
        <f t="shared" si="62"/>
        <v>11</v>
      </c>
      <c r="J99" s="111"/>
      <c r="K99" s="85" t="str">
        <f>IF(J99=0,"",IF(C99="ж",IF(AB99=67,VLOOKUP(J99,тянем!$H$3:$I$127,2,FALSE),VLOOKUP(J99,тянем!$K$3:$L$127,2,FALSE)),""))</f>
        <v/>
      </c>
      <c r="L99" s="91"/>
      <c r="M99" s="30">
        <v>41</v>
      </c>
      <c r="N99" s="6">
        <f ca="1">IF(M99=0,"",IF(C99="ж",IF(AB99=67,VLOOKUP(M99,пресс!$H$3:$I$127,2,FALSE),VLOOKUP(M99,пресс!$K$3:$L$127,2,FALSE)),IF(AB99=67,VLOOKUP(M99,пресс!$B$3:$C$127,2,FALSE),VLOOKUP(M99,пресс!$E$3:$F$127,2,FALSE))))</f>
        <v>21</v>
      </c>
      <c r="O99" s="20">
        <f t="shared" si="59"/>
        <v>5</v>
      </c>
      <c r="P99" s="27">
        <v>18</v>
      </c>
      <c r="Q99" s="6">
        <f ca="1">IF(P99="","",IF(C99="ж",IF(AB99=67,VLOOKUP(P99,наклон!$H$3:$I$128,2,FALSE),VLOOKUP(P99,наклон!$K$3:$L$128,2,FALSE)),IF(AB99=67,VLOOKUP(P99,наклон!$B$3:$C$128,2,FALSE),VLOOKUP(P99,наклон!$E$3:$F$128,2,FALSE))))</f>
        <v>64</v>
      </c>
      <c r="R99" s="20">
        <f t="shared" si="60"/>
        <v>4</v>
      </c>
      <c r="S99" s="30">
        <v>225</v>
      </c>
      <c r="T99" s="6">
        <f>IF(S99=0,"",IF(C99="ж",IFERROR(VLOOKUP(S99,прыг!$H$3:$I$128,2,FALSE),VLOOKUP(S99,прыг!$H$3:$I$128,2,TRUE)),IFERROR(VLOOKUP(S99,прыг!$B$3:$C$128,2,FALSE),VLOOKUP(S99,прыг!$B$3:$C$128,2,TRUE))))</f>
        <v>32</v>
      </c>
      <c r="U99" s="20">
        <f t="shared" si="61"/>
        <v>10</v>
      </c>
      <c r="V99" s="84"/>
      <c r="W99" s="85" t="str">
        <f>IF(V99=0,"",IF(AB99=67,"",VLOOKUP(V99,стрельба!$B$3:$C$129,2,FALSE)))</f>
        <v/>
      </c>
      <c r="X99" s="86"/>
      <c r="Y99" s="27">
        <f t="shared" ca="1" si="63"/>
        <v>137</v>
      </c>
      <c r="Z99" s="20"/>
      <c r="AB99" s="1">
        <f t="shared" ca="1" si="55"/>
        <v>67</v>
      </c>
      <c r="AC99" s="8">
        <f t="shared" si="56"/>
        <v>23748</v>
      </c>
      <c r="AD99" s="8">
        <f t="shared" ca="1" si="57"/>
        <v>24215</v>
      </c>
      <c r="AE99" s="8">
        <f t="shared" ca="1" si="58"/>
        <v>38</v>
      </c>
      <c r="AF99" s="37"/>
    </row>
    <row r="100" spans="2:32" ht="30" x14ac:dyDescent="0.25">
      <c r="B100" s="41" t="s">
        <v>80</v>
      </c>
      <c r="C100" s="42" t="s">
        <v>118</v>
      </c>
      <c r="D100" s="9">
        <v>29791</v>
      </c>
      <c r="E100" s="43" t="str">
        <f ca="1">VLOOKUP(AE100,категория!$B$4:$D$158,3,FALSE)</f>
        <v>VII</v>
      </c>
      <c r="F100" s="46" t="s">
        <v>100</v>
      </c>
      <c r="G100" s="30">
        <v>41</v>
      </c>
      <c r="H100" s="6">
        <f>IF(G100=0,"",IF(C100="ж","",VLOOKUP(G100,гири!$B$3:$C$200,2,FALSE)))</f>
        <v>40</v>
      </c>
      <c r="I100" s="20">
        <f t="shared" si="62"/>
        <v>10</v>
      </c>
      <c r="J100" s="111"/>
      <c r="K100" s="85" t="str">
        <f>IF(J100=0,"",IF(C100="ж",IF(AB100=67,VLOOKUP(J100,тянем!$H$3:$I$127,2,FALSE),VLOOKUP(J100,тянем!$K$3:$L$127,2,FALSE)),""))</f>
        <v/>
      </c>
      <c r="L100" s="91"/>
      <c r="M100" s="30">
        <v>28</v>
      </c>
      <c r="N100" s="6">
        <f ca="1">IF(M100=0,"",IF(C100="ж",IF(AB100=67,VLOOKUP(M100,пресс!$H$3:$I$127,2,FALSE),VLOOKUP(M100,пресс!$K$3:$L$127,2,FALSE)),IF(AB100=67,VLOOKUP(M100,пресс!$B$3:$C$127,2,FALSE),VLOOKUP(M100,пресс!$E$3:$F$127,2,FALSE))))</f>
        <v>11</v>
      </c>
      <c r="O100" s="20">
        <f t="shared" si="59"/>
        <v>11</v>
      </c>
      <c r="P100" s="27">
        <v>7</v>
      </c>
      <c r="Q100" s="6">
        <f ca="1">IF(P100="","",IF(C100="ж",IF(AB100=67,VLOOKUP(P100,наклон!$H$3:$I$128,2,FALSE),VLOOKUP(P100,наклон!$K$3:$L$128,2,FALSE)),IF(AB100=67,VLOOKUP(P100,наклон!$B$3:$C$128,2,FALSE),VLOOKUP(P100,наклон!$E$3:$F$128,2,FALSE))))</f>
        <v>31</v>
      </c>
      <c r="R100" s="20">
        <f t="shared" si="60"/>
        <v>11</v>
      </c>
      <c r="S100" s="30">
        <v>227</v>
      </c>
      <c r="T100" s="6">
        <f>IF(S100=0,"",IF(C100="ж",IFERROR(VLOOKUP(S100,прыг!$H$3:$I$128,2,FALSE),VLOOKUP(S100,прыг!$H$3:$I$128,2,TRUE)),IFERROR(VLOOKUP(S100,прыг!$B$3:$C$128,2,FALSE),VLOOKUP(S100,прыг!$B$3:$C$128,2,TRUE))))</f>
        <v>33</v>
      </c>
      <c r="U100" s="20">
        <f t="shared" si="61"/>
        <v>9</v>
      </c>
      <c r="V100" s="84"/>
      <c r="W100" s="85" t="str">
        <f>IF(V100=0,"",IF(AB100=67,"",VLOOKUP(V100,стрельба!$B$3:$C$129,2,FALSE)))</f>
        <v/>
      </c>
      <c r="X100" s="86"/>
      <c r="Y100" s="27">
        <f t="shared" ca="1" si="63"/>
        <v>115</v>
      </c>
      <c r="Z100" s="20"/>
      <c r="AB100" s="1">
        <f t="shared" ca="1" si="55"/>
        <v>67</v>
      </c>
      <c r="AC100" s="8">
        <f t="shared" si="56"/>
        <v>23779</v>
      </c>
      <c r="AD100" s="8">
        <f t="shared" ca="1" si="57"/>
        <v>24215</v>
      </c>
      <c r="AE100" s="8">
        <f t="shared" ca="1" si="58"/>
        <v>36</v>
      </c>
      <c r="AF100" s="37"/>
    </row>
    <row r="101" spans="2:32" ht="30" x14ac:dyDescent="0.25">
      <c r="B101" s="44" t="s">
        <v>131</v>
      </c>
      <c r="C101" s="45" t="s">
        <v>118</v>
      </c>
      <c r="D101" s="9">
        <v>31792</v>
      </c>
      <c r="E101" s="43" t="str">
        <f ca="1">VLOOKUP(AE101,категория!$B$4:$D$158,3,FALSE)</f>
        <v>VII</v>
      </c>
      <c r="F101" s="25" t="s">
        <v>128</v>
      </c>
      <c r="G101" s="30">
        <v>60</v>
      </c>
      <c r="H101" s="6">
        <f>IF(G101=0,"",IF(C101="ж","",VLOOKUP(G101,гири!$B$3:$C$200,2,FALSE)))</f>
        <v>50</v>
      </c>
      <c r="I101" s="20">
        <f t="shared" si="62"/>
        <v>9</v>
      </c>
      <c r="J101" s="111"/>
      <c r="K101" s="85" t="str">
        <f>IF(J101=0,"",IF(C101="ж",IF(AB101=67,VLOOKUP(J101,тянем!$H$3:$I$127,2,FALSE),VLOOKUP(J101,тянем!$K$3:$L$127,2,FALSE)),""))</f>
        <v/>
      </c>
      <c r="L101" s="91"/>
      <c r="M101" s="30">
        <v>31</v>
      </c>
      <c r="N101" s="6">
        <f ca="1">IF(M101=0,"",IF(C101="ж",IF(AB101=67,VLOOKUP(M101,пресс!$H$3:$I$127,2,FALSE),VLOOKUP(M101,пресс!$K$3:$L$127,2,FALSE)),IF(AB101=67,VLOOKUP(M101,пресс!$B$3:$C$127,2,FALSE),VLOOKUP(M101,пресс!$E$3:$F$127,2,FALSE))))</f>
        <v>12</v>
      </c>
      <c r="O101" s="20">
        <f t="shared" si="59"/>
        <v>10</v>
      </c>
      <c r="P101" s="27">
        <v>18</v>
      </c>
      <c r="Q101" s="6">
        <f ca="1">IF(P101="","",IF(C101="ж",IF(AB101=67,VLOOKUP(P101,наклон!$H$3:$I$128,2,FALSE),VLOOKUP(P101,наклон!$K$3:$L$128,2,FALSE)),IF(AB101=67,VLOOKUP(P101,наклон!$B$3:$C$128,2,FALSE),VLOOKUP(P101,наклон!$E$3:$F$128,2,FALSE))))</f>
        <v>64</v>
      </c>
      <c r="R101" s="20">
        <f t="shared" si="60"/>
        <v>4</v>
      </c>
      <c r="S101" s="30">
        <v>264</v>
      </c>
      <c r="T101" s="6">
        <f>IF(S101=0,"",IF(C101="ж",IFERROR(VLOOKUP(S101,прыг!$H$3:$I$128,2,FALSE),VLOOKUP(S101,прыг!$H$3:$I$128,2,TRUE)),IFERROR(VLOOKUP(S101,прыг!$B$3:$C$128,2,FALSE),VLOOKUP(S101,прыг!$B$3:$C$128,2,TRUE))))</f>
        <v>52</v>
      </c>
      <c r="U101" s="20">
        <f t="shared" si="61"/>
        <v>3</v>
      </c>
      <c r="V101" s="84"/>
      <c r="W101" s="85" t="str">
        <f>IF(V101=0,"",IF(AB101=67,"",VLOOKUP(V101,стрельба!$B$3:$C$129,2,FALSE)))</f>
        <v/>
      </c>
      <c r="X101" s="86"/>
      <c r="Y101" s="27">
        <f t="shared" ca="1" si="63"/>
        <v>178</v>
      </c>
      <c r="Z101" s="20"/>
      <c r="AB101" s="1">
        <f t="shared" ca="1" si="55"/>
        <v>67</v>
      </c>
      <c r="AC101" s="8">
        <f t="shared" si="56"/>
        <v>23845</v>
      </c>
      <c r="AD101" s="8">
        <f t="shared" ca="1" si="57"/>
        <v>24215</v>
      </c>
      <c r="AE101" s="8">
        <f t="shared" ca="1" si="58"/>
        <v>30</v>
      </c>
      <c r="AF101" s="37"/>
    </row>
    <row r="102" spans="2:32" ht="30.75" thickBot="1" x14ac:dyDescent="0.3">
      <c r="B102" s="59" t="s">
        <v>33</v>
      </c>
      <c r="C102" s="60" t="s">
        <v>118</v>
      </c>
      <c r="D102" s="21">
        <v>29021</v>
      </c>
      <c r="E102" s="61" t="str">
        <f ca="1">VLOOKUP(AE102,категория!$B$4:$D$158,3,FALSE)</f>
        <v>VII</v>
      </c>
      <c r="F102" s="62" t="s">
        <v>98</v>
      </c>
      <c r="G102" s="31">
        <v>140</v>
      </c>
      <c r="H102" s="22">
        <f>IF(G102=0,"",IF(C102="ж","",VLOOKUP(G102,гири!$B$3:$C$200,2,FALSE)))</f>
        <v>90</v>
      </c>
      <c r="I102" s="98">
        <f t="shared" si="62"/>
        <v>1</v>
      </c>
      <c r="J102" s="112"/>
      <c r="K102" s="88" t="str">
        <f>IF(J102=0,"",IF(C102="ж",IF(AB102=67,VLOOKUP(J102,тянем!$H$3:$I$127,2,FALSE),VLOOKUP(J102,тянем!$K$3:$L$127,2,FALSE)),""))</f>
        <v/>
      </c>
      <c r="L102" s="92"/>
      <c r="M102" s="31">
        <v>35</v>
      </c>
      <c r="N102" s="22">
        <f ca="1">IF(M102=0,"",IF(C102="ж",IF(AB102=67,VLOOKUP(M102,пресс!$H$3:$I$127,2,FALSE),VLOOKUP(M102,пресс!$K$3:$L$127,2,FALSE)),IF(AB102=67,VLOOKUP(M102,пресс!$B$3:$C$127,2,FALSE),VLOOKUP(M102,пресс!$E$3:$F$127,2,FALSE))))</f>
        <v>15</v>
      </c>
      <c r="O102" s="20">
        <f t="shared" si="59"/>
        <v>9</v>
      </c>
      <c r="P102" s="28">
        <v>19</v>
      </c>
      <c r="Q102" s="22">
        <f ca="1">IF(P102="","",IF(C102="ж",IF(AB102=67,VLOOKUP(P102,наклон!$H$3:$I$128,2,FALSE),VLOOKUP(P102,наклон!$K$3:$L$128,2,FALSE)),IF(AB102=67,VLOOKUP(P102,наклон!$B$3:$C$128,2,FALSE),VLOOKUP(P102,наклон!$E$3:$F$128,2,FALSE))))</f>
        <v>67</v>
      </c>
      <c r="R102" s="20">
        <f t="shared" si="60"/>
        <v>3</v>
      </c>
      <c r="S102" s="31">
        <v>240</v>
      </c>
      <c r="T102" s="22">
        <f>IF(S102=0,"",IF(C102="ж",IFERROR(VLOOKUP(S102,прыг!$H$3:$I$128,2,FALSE),VLOOKUP(S102,прыг!$H$3:$I$128,2,TRUE)),IFERROR(VLOOKUP(S102,прыг!$B$3:$C$128,2,FALSE),VLOOKUP(S102,прыг!$B$3:$C$128,2,TRUE))))</f>
        <v>40</v>
      </c>
      <c r="U102" s="20">
        <f t="shared" si="61"/>
        <v>6</v>
      </c>
      <c r="V102" s="87"/>
      <c r="W102" s="88" t="str">
        <f>IF(V102=0,"",IF(AB102=67,"",VLOOKUP(V102,стрельба!$B$3:$C$129,2,FALSE)))</f>
        <v/>
      </c>
      <c r="X102" s="89"/>
      <c r="Y102" s="27">
        <f t="shared" ca="1" si="63"/>
        <v>212</v>
      </c>
      <c r="Z102" s="23"/>
      <c r="AB102" s="1">
        <f t="shared" ca="1" si="55"/>
        <v>67</v>
      </c>
      <c r="AC102" s="8">
        <f t="shared" si="56"/>
        <v>23754</v>
      </c>
      <c r="AD102" s="8">
        <f t="shared" ca="1" si="57"/>
        <v>24215</v>
      </c>
      <c r="AE102" s="8">
        <f t="shared" ca="1" si="58"/>
        <v>38</v>
      </c>
      <c r="AF102" s="37"/>
    </row>
    <row r="103" spans="2:32" ht="19.5" thickBot="1" x14ac:dyDescent="0.3">
      <c r="B103" s="118" t="s">
        <v>190</v>
      </c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21"/>
    </row>
    <row r="104" spans="2:32" ht="30" x14ac:dyDescent="0.25">
      <c r="B104" s="50" t="s">
        <v>49</v>
      </c>
      <c r="C104" s="51" t="s">
        <v>118</v>
      </c>
      <c r="D104" s="52">
        <v>27163</v>
      </c>
      <c r="E104" s="53" t="str">
        <f ca="1">VLOOKUP(AE104,категория!$B$4:$D$158,3,FALSE)</f>
        <v>VIII</v>
      </c>
      <c r="F104" s="54" t="s">
        <v>99</v>
      </c>
      <c r="G104" s="55">
        <v>65</v>
      </c>
      <c r="H104" s="56">
        <f>IF(G104=0,"",IF(C104="ж","",VLOOKUP(G104,гири!$B$3:$C$200,2,FALSE)))</f>
        <v>52</v>
      </c>
      <c r="I104" s="20">
        <f>RANK(G104,G$104:G$119)</f>
        <v>12</v>
      </c>
      <c r="J104" s="113"/>
      <c r="K104" s="102" t="str">
        <f>IF(J104=0,"",IF(C104="ж",IF(AB104=67,VLOOKUP(J104,тянем!$H$3:$I$127,2,FALSE),VLOOKUP(J104,тянем!$K$3:$L$127,2,FALSE)),""))</f>
        <v/>
      </c>
      <c r="L104" s="103"/>
      <c r="M104" s="55">
        <v>37</v>
      </c>
      <c r="N104" s="56">
        <f ca="1">IF(M104=0,"",IF(C104="ж",IF(AB104=67,VLOOKUP(M104,пресс!$H$3:$I$127,2,FALSE),VLOOKUP(M104,пресс!$K$3:$L$127,2,FALSE)),IF(AB104=67,VLOOKUP(M104,пресс!$B$3:$C$127,2,FALSE),VLOOKUP(M104,пресс!$E$3:$F$127,2,FALSE))))</f>
        <v>37</v>
      </c>
      <c r="O104" s="20">
        <f t="shared" ref="O104:O119" si="64">RANK(M104,M$104:M$119)</f>
        <v>8</v>
      </c>
      <c r="P104" s="58">
        <v>5</v>
      </c>
      <c r="Q104" s="56">
        <f ca="1">IF(P104="","",IF(C104="ж",IF(AB104=67,VLOOKUP(P104,наклон!$H$3:$I$128,2,FALSE),VLOOKUP(P104,наклон!$K$3:$L$128,2,FALSE)),IF(AB104=67,VLOOKUP(P104,наклон!$B$3:$C$128,2,FALSE),VLOOKUP(P104,наклон!$E$3:$F$128,2,FALSE))))</f>
        <v>40</v>
      </c>
      <c r="R104" s="20">
        <f t="shared" ref="R104:R119" si="65">RANK(P104,P$104:P$119)</f>
        <v>15</v>
      </c>
      <c r="S104" s="101"/>
      <c r="T104" s="102" t="str">
        <f>IF(S104=0,"",IF(C104="ж",IFERROR(VLOOKUP(S104,прыг!$H$3:$I$128,2,FALSE),VLOOKUP(S104,прыг!$H$3:$I$128,2,TRUE)),IFERROR(VLOOKUP(S104,прыг!$B$3:$C$128,2,FALSE),VLOOKUP(S104,прыг!$B$3:$C$128,2,TRUE))))</f>
        <v/>
      </c>
      <c r="U104" s="105"/>
      <c r="V104" s="55">
        <v>31</v>
      </c>
      <c r="W104" s="56">
        <f ca="1">IF(V104=0,"",IF(AB104=67,"",VLOOKUP(V104,стрельба!$B$3:$C$129,2,FALSE)))</f>
        <v>52</v>
      </c>
      <c r="X104" s="20">
        <f t="shared" ref="X104:X119" si="66">RANK(V104,V$104:V$119)</f>
        <v>8</v>
      </c>
      <c r="Y104" s="27">
        <f ca="1">H104+N104+Q104+W104</f>
        <v>181</v>
      </c>
      <c r="Z104" s="57"/>
      <c r="AB104" s="1">
        <f t="shared" ref="AB104:AB119" ca="1" si="67">IF(E104="VI",67,IF(E104="VII",67,89))</f>
        <v>89</v>
      </c>
      <c r="AC104" s="8">
        <f t="shared" ref="AC104:AC119" si="68">MONTH(D104)+YEAR(D104)*12</f>
        <v>23693</v>
      </c>
      <c r="AD104" s="8">
        <f t="shared" ref="AD104:AD119" ca="1" si="69">MONTH(NOW())+YEAR(NOW())*12</f>
        <v>24215</v>
      </c>
      <c r="AE104" s="8">
        <f t="shared" ref="AE104:AE119" ca="1" si="70">INT((AD104-AC104)/12)</f>
        <v>43</v>
      </c>
      <c r="AF104" s="37"/>
    </row>
    <row r="105" spans="2:32" ht="30" x14ac:dyDescent="0.25">
      <c r="B105" s="44" t="s">
        <v>166</v>
      </c>
      <c r="C105" s="45" t="s">
        <v>118</v>
      </c>
      <c r="D105" s="9">
        <v>26286</v>
      </c>
      <c r="E105" s="43" t="str">
        <f ca="1">VLOOKUP(AE105,категория!$B$4:$D$158,3,FALSE)</f>
        <v>VIII</v>
      </c>
      <c r="F105" s="25" t="s">
        <v>163</v>
      </c>
      <c r="G105" s="30">
        <v>110</v>
      </c>
      <c r="H105" s="6">
        <f>IF(G105=0,"",IF(C105="ж","",VLOOKUP(G105,гири!$B$3:$C$200,2,FALSE)))</f>
        <v>75</v>
      </c>
      <c r="I105" s="20">
        <f>RANK(G105,G$104:G$119)</f>
        <v>4</v>
      </c>
      <c r="J105" s="111"/>
      <c r="K105" s="85" t="str">
        <f>IF(J105=0,"",IF(C105="ж",IF(AB105=67,VLOOKUP(J105,тянем!$H$3:$I$127,2,FALSE),VLOOKUP(J105,тянем!$K$3:$L$127,2,FALSE)),""))</f>
        <v/>
      </c>
      <c r="L105" s="91"/>
      <c r="M105" s="30">
        <v>55</v>
      </c>
      <c r="N105" s="6">
        <f ca="1">IF(M105=0,"",IF(C105="ж",IF(AB105=67,VLOOKUP(M105,пресс!$H$3:$I$127,2,FALSE),VLOOKUP(M105,пресс!$K$3:$L$127,2,FALSE)),IF(AB105=67,VLOOKUP(M105,пресс!$B$3:$C$127,2,FALSE),VLOOKUP(M105,пресс!$E$3:$F$127,2,FALSE))))</f>
        <v>70</v>
      </c>
      <c r="O105" s="97">
        <f t="shared" si="64"/>
        <v>1</v>
      </c>
      <c r="P105" s="27">
        <v>9</v>
      </c>
      <c r="Q105" s="6">
        <f ca="1">IF(P105="","",IF(C105="ж",IF(AB105=67,VLOOKUP(P105,наклон!$H$3:$I$128,2,FALSE),VLOOKUP(P105,наклон!$K$3:$L$128,2,FALSE)),IF(AB105=67,VLOOKUP(P105,наклон!$B$3:$C$128,2,FALSE),VLOOKUP(P105,наклон!$E$3:$F$128,2,FALSE))))</f>
        <v>52</v>
      </c>
      <c r="R105" s="20">
        <f t="shared" si="65"/>
        <v>13</v>
      </c>
      <c r="S105" s="84"/>
      <c r="T105" s="85" t="str">
        <f>IF(S105=0,"",IF(C105="ж",IFERROR(VLOOKUP(S105,прыг!$H$3:$I$128,2,FALSE),VLOOKUP(S105,прыг!$H$3:$I$128,2,TRUE)),IFERROR(VLOOKUP(S105,прыг!$B$3:$C$128,2,FALSE),VLOOKUP(S105,прыг!$B$3:$C$128,2,TRUE))))</f>
        <v/>
      </c>
      <c r="U105" s="86"/>
      <c r="V105" s="30">
        <v>38</v>
      </c>
      <c r="W105" s="6">
        <f ca="1">IF(V105=0,"",IF(AB105=67,"",VLOOKUP(V105,стрельба!$B$3:$C$129,2,FALSE)))</f>
        <v>66</v>
      </c>
      <c r="X105" s="20">
        <f t="shared" si="66"/>
        <v>3</v>
      </c>
      <c r="Y105" s="27">
        <f ca="1">H105+N105+Q105+W105</f>
        <v>263</v>
      </c>
      <c r="Z105" s="20"/>
      <c r="AB105" s="1">
        <f t="shared" ca="1" si="67"/>
        <v>89</v>
      </c>
      <c r="AC105" s="8">
        <f t="shared" si="68"/>
        <v>23664</v>
      </c>
      <c r="AD105" s="8">
        <f t="shared" ca="1" si="69"/>
        <v>24215</v>
      </c>
      <c r="AE105" s="8">
        <f t="shared" ca="1" si="70"/>
        <v>45</v>
      </c>
      <c r="AF105" s="37"/>
    </row>
    <row r="106" spans="2:32" ht="30" x14ac:dyDescent="0.25">
      <c r="B106" s="44" t="s">
        <v>142</v>
      </c>
      <c r="C106" s="45" t="s">
        <v>118</v>
      </c>
      <c r="D106" s="9">
        <v>25239</v>
      </c>
      <c r="E106" s="43" t="str">
        <f ca="1">VLOOKUP(AE106,категория!$B$4:$D$158,3,FALSE)</f>
        <v>VIII</v>
      </c>
      <c r="F106" s="25" t="s">
        <v>140</v>
      </c>
      <c r="G106" s="30">
        <v>80</v>
      </c>
      <c r="H106" s="6">
        <f>IF(G106=0,"",IF(C106="ж","",VLOOKUP(G106,гири!$B$3:$C$200,2,FALSE)))</f>
        <v>60</v>
      </c>
      <c r="I106" s="20">
        <f t="shared" ref="I106:I119" si="71">RANK(G106,G$104:G$119)</f>
        <v>10</v>
      </c>
      <c r="J106" s="111"/>
      <c r="K106" s="85" t="str">
        <f>IF(J106=0,"",IF(C106="ж",IF(AB106=67,VLOOKUP(J106,тянем!$H$3:$I$127,2,FALSE),VLOOKUP(J106,тянем!$K$3:$L$127,2,FALSE)),""))</f>
        <v/>
      </c>
      <c r="L106" s="91"/>
      <c r="M106" s="30">
        <v>40</v>
      </c>
      <c r="N106" s="6">
        <f ca="1">IF(M106=0,"",IF(C106="ж",IF(AB106=67,VLOOKUP(M106,пресс!$H$3:$I$127,2,FALSE),VLOOKUP(M106,пресс!$K$3:$L$127,2,FALSE)),IF(AB106=67,VLOOKUP(M106,пресс!$B$3:$C$127,2,FALSE),VLOOKUP(M106,пресс!$E$3:$F$127,2,FALSE))))</f>
        <v>40</v>
      </c>
      <c r="O106" s="20">
        <f t="shared" si="64"/>
        <v>5</v>
      </c>
      <c r="P106" s="27">
        <v>17</v>
      </c>
      <c r="Q106" s="6">
        <f ca="1">IF(P106="","",IF(C106="ж",IF(AB106=67,VLOOKUP(P106,наклон!$H$3:$I$128,2,FALSE),VLOOKUP(P106,наклон!$K$3:$L$128,2,FALSE)),IF(AB106=67,VLOOKUP(P106,наклон!$B$3:$C$128,2,FALSE),VLOOKUP(P106,наклон!$E$3:$F$128,2,FALSE))))</f>
        <v>76</v>
      </c>
      <c r="R106" s="20">
        <f t="shared" si="65"/>
        <v>4</v>
      </c>
      <c r="S106" s="84"/>
      <c r="T106" s="85" t="str">
        <f>IF(S106=0,"",IF(C106="ж",IFERROR(VLOOKUP(S106,прыг!$H$3:$I$128,2,FALSE),VLOOKUP(S106,прыг!$H$3:$I$128,2,TRUE)),IFERROR(VLOOKUP(S106,прыг!$B$3:$C$128,2,FALSE),VLOOKUP(S106,прыг!$B$3:$C$128,2,TRUE))))</f>
        <v/>
      </c>
      <c r="U106" s="86"/>
      <c r="V106" s="30">
        <v>37</v>
      </c>
      <c r="W106" s="6">
        <f ca="1">IF(V106=0,"",IF(AB106=67,"",VLOOKUP(V106,стрельба!$B$3:$C$129,2,FALSE)))</f>
        <v>64</v>
      </c>
      <c r="X106" s="20">
        <f t="shared" si="66"/>
        <v>4</v>
      </c>
      <c r="Y106" s="27">
        <f t="shared" ref="Y106:Y119" ca="1" si="72">H106+N106+Q106+W106</f>
        <v>240</v>
      </c>
      <c r="Z106" s="20"/>
      <c r="AB106" s="1">
        <f t="shared" ca="1" si="67"/>
        <v>89</v>
      </c>
      <c r="AC106" s="8">
        <f t="shared" si="68"/>
        <v>23630</v>
      </c>
      <c r="AD106" s="8">
        <f t="shared" ca="1" si="69"/>
        <v>24215</v>
      </c>
      <c r="AE106" s="8">
        <f t="shared" ca="1" si="70"/>
        <v>48</v>
      </c>
      <c r="AF106" s="37"/>
    </row>
    <row r="107" spans="2:32" ht="30" x14ac:dyDescent="0.25">
      <c r="B107" s="44" t="s">
        <v>168</v>
      </c>
      <c r="C107" s="45" t="s">
        <v>118</v>
      </c>
      <c r="D107" s="9">
        <v>24949</v>
      </c>
      <c r="E107" s="43" t="str">
        <f ca="1">VLOOKUP(AE107,категория!$B$4:$D$158,3,FALSE)</f>
        <v>VIII</v>
      </c>
      <c r="F107" s="25" t="s">
        <v>163</v>
      </c>
      <c r="G107" s="30">
        <v>129</v>
      </c>
      <c r="H107" s="6">
        <f>IF(G107=0,"",IF(C107="ж","",VLOOKUP(G107,гири!$B$3:$C$200,2,FALSE)))</f>
        <v>84</v>
      </c>
      <c r="I107" s="97">
        <f t="shared" si="71"/>
        <v>1</v>
      </c>
      <c r="J107" s="111"/>
      <c r="K107" s="85" t="str">
        <f>IF(J107=0,"",IF(C107="ж",IF(AB107=67,VLOOKUP(J107,тянем!$H$3:$I$127,2,FALSE),VLOOKUP(J107,тянем!$K$3:$L$127,2,FALSE)),""))</f>
        <v/>
      </c>
      <c r="L107" s="91"/>
      <c r="M107" s="30">
        <v>27</v>
      </c>
      <c r="N107" s="6">
        <f ca="1">IF(M107=0,"",IF(C107="ж",IF(AB107=67,VLOOKUP(M107,пресс!$H$3:$I$127,2,FALSE),VLOOKUP(M107,пресс!$K$3:$L$127,2,FALSE)),IF(AB107=67,VLOOKUP(M107,пресс!$B$3:$C$127,2,FALSE),VLOOKUP(M107,пресс!$E$3:$F$127,2,FALSE))))</f>
        <v>27</v>
      </c>
      <c r="O107" s="20">
        <f t="shared" si="64"/>
        <v>13</v>
      </c>
      <c r="P107" s="27">
        <v>7</v>
      </c>
      <c r="Q107" s="6">
        <f ca="1">IF(P107="","",IF(C107="ж",IF(AB107=67,VLOOKUP(P107,наклон!$H$3:$I$128,2,FALSE),VLOOKUP(P107,наклон!$K$3:$L$128,2,FALSE)),IF(AB107=67,VLOOKUP(P107,наклон!$B$3:$C$128,2,FALSE),VLOOKUP(P107,наклон!$E$3:$F$128,2,FALSE))))</f>
        <v>46</v>
      </c>
      <c r="R107" s="20">
        <f t="shared" si="65"/>
        <v>14</v>
      </c>
      <c r="S107" s="84"/>
      <c r="T107" s="85" t="str">
        <f>IF(S107=0,"",IF(C107="ж",IFERROR(VLOOKUP(S107,прыг!$H$3:$I$128,2,FALSE),VLOOKUP(S107,прыг!$H$3:$I$128,2,TRUE)),IFERROR(VLOOKUP(S107,прыг!$B$3:$C$128,2,FALSE),VLOOKUP(S107,прыг!$B$3:$C$128,2,TRUE))))</f>
        <v/>
      </c>
      <c r="U107" s="86"/>
      <c r="V107" s="30">
        <v>29</v>
      </c>
      <c r="W107" s="6">
        <f ca="1">IF(V107=0,"",IF(AB107=67,"",VLOOKUP(V107,стрельба!$B$3:$C$129,2,FALSE)))</f>
        <v>48</v>
      </c>
      <c r="X107" s="20">
        <f t="shared" si="66"/>
        <v>10</v>
      </c>
      <c r="Y107" s="27">
        <f t="shared" ca="1" si="72"/>
        <v>205</v>
      </c>
      <c r="Z107" s="20"/>
      <c r="AB107" s="1">
        <f t="shared" ca="1" si="67"/>
        <v>89</v>
      </c>
      <c r="AC107" s="8">
        <f t="shared" si="68"/>
        <v>23620</v>
      </c>
      <c r="AD107" s="8">
        <f t="shared" ca="1" si="69"/>
        <v>24215</v>
      </c>
      <c r="AE107" s="8">
        <f t="shared" ca="1" si="70"/>
        <v>49</v>
      </c>
      <c r="AF107" s="37"/>
    </row>
    <row r="108" spans="2:32" ht="30" x14ac:dyDescent="0.25">
      <c r="B108" s="41" t="s">
        <v>91</v>
      </c>
      <c r="C108" s="42" t="s">
        <v>118</v>
      </c>
      <c r="D108" s="9">
        <v>25025</v>
      </c>
      <c r="E108" s="43" t="str">
        <f ca="1">VLOOKUP(AE108,категория!$B$4:$D$158,3,FALSE)</f>
        <v>VIII</v>
      </c>
      <c r="F108" s="25" t="s">
        <v>103</v>
      </c>
      <c r="G108" s="30">
        <v>50</v>
      </c>
      <c r="H108" s="6">
        <f>IF(G108=0,"",IF(C108="ж","",VLOOKUP(G108,гири!$B$3:$C$200,2,FALSE)))</f>
        <v>45</v>
      </c>
      <c r="I108" s="20">
        <f t="shared" si="71"/>
        <v>15</v>
      </c>
      <c r="J108" s="111"/>
      <c r="K108" s="85" t="str">
        <f>IF(J108=0,"",IF(C108="ж",IF(AB108=67,VLOOKUP(J108,тянем!$H$3:$I$127,2,FALSE),VLOOKUP(J108,тянем!$K$3:$L$127,2,FALSE)),""))</f>
        <v/>
      </c>
      <c r="L108" s="91"/>
      <c r="M108" s="30">
        <v>9</v>
      </c>
      <c r="N108" s="6">
        <f ca="1">IF(M108=0,"",IF(C108="ж",IF(AB108=67,VLOOKUP(M108,пресс!$H$3:$I$127,2,FALSE),VLOOKUP(M108,пресс!$K$3:$L$127,2,FALSE)),IF(AB108=67,VLOOKUP(M108,пресс!$B$3:$C$127,2,FALSE),VLOOKUP(M108,пресс!$E$3:$F$127,2,FALSE))))</f>
        <v>9</v>
      </c>
      <c r="O108" s="20">
        <f t="shared" si="64"/>
        <v>16</v>
      </c>
      <c r="P108" s="27">
        <v>0</v>
      </c>
      <c r="Q108" s="6">
        <f ca="1">IF(P108="","",IF(C108="ж",IF(AB108=67,VLOOKUP(P108,наклон!$H$3:$I$128,2,FALSE),VLOOKUP(P108,наклон!$K$3:$L$128,2,FALSE)),IF(AB108=67,VLOOKUP(P108,наклон!$B$3:$C$128,2,FALSE),VLOOKUP(P108,наклон!$E$3:$F$128,2,FALSE))))</f>
        <v>25</v>
      </c>
      <c r="R108" s="20">
        <f t="shared" si="65"/>
        <v>16</v>
      </c>
      <c r="S108" s="84"/>
      <c r="T108" s="85" t="str">
        <f>IF(S108=0,"",IF(C108="ж",IFERROR(VLOOKUP(S108,прыг!$H$3:$I$128,2,FALSE),VLOOKUP(S108,прыг!$H$3:$I$128,2,TRUE)),IFERROR(VLOOKUP(S108,прыг!$B$3:$C$128,2,FALSE),VLOOKUP(S108,прыг!$B$3:$C$128,2,TRUE))))</f>
        <v/>
      </c>
      <c r="U108" s="86"/>
      <c r="V108" s="30">
        <v>17</v>
      </c>
      <c r="W108" s="6">
        <f ca="1">IF(V108=0,"",IF(AB108=67,"",VLOOKUP(V108,стрельба!$B$3:$C$129,2,FALSE)))</f>
        <v>24</v>
      </c>
      <c r="X108" s="20">
        <f t="shared" si="66"/>
        <v>13</v>
      </c>
      <c r="Y108" s="27">
        <f t="shared" ca="1" si="72"/>
        <v>103</v>
      </c>
      <c r="Z108" s="20"/>
      <c r="AB108" s="1">
        <f t="shared" ca="1" si="67"/>
        <v>89</v>
      </c>
      <c r="AC108" s="8">
        <f t="shared" si="68"/>
        <v>23623</v>
      </c>
      <c r="AD108" s="8">
        <f t="shared" ca="1" si="69"/>
        <v>24215</v>
      </c>
      <c r="AE108" s="8">
        <f t="shared" ca="1" si="70"/>
        <v>49</v>
      </c>
      <c r="AF108" s="37"/>
    </row>
    <row r="109" spans="2:32" ht="30" x14ac:dyDescent="0.25">
      <c r="B109" s="41" t="s">
        <v>79</v>
      </c>
      <c r="C109" s="42" t="s">
        <v>118</v>
      </c>
      <c r="D109" s="9">
        <v>27969</v>
      </c>
      <c r="E109" s="43" t="str">
        <f ca="1">VLOOKUP(AE109,категория!$B$4:$D$158,3,FALSE)</f>
        <v>VIII</v>
      </c>
      <c r="F109" s="46" t="s">
        <v>100</v>
      </c>
      <c r="G109" s="30">
        <v>51</v>
      </c>
      <c r="H109" s="6">
        <f>IF(G109=0,"",IF(C109="ж","",VLOOKUP(G109,гири!$B$3:$C$200,2,FALSE)))</f>
        <v>45</v>
      </c>
      <c r="I109" s="20">
        <f t="shared" si="71"/>
        <v>14</v>
      </c>
      <c r="J109" s="111"/>
      <c r="K109" s="85" t="str">
        <f>IF(J109=0,"",IF(C109="ж",IF(AB109=67,VLOOKUP(J109,тянем!$H$3:$I$127,2,FALSE),VLOOKUP(J109,тянем!$K$3:$L$127,2,FALSE)),""))</f>
        <v/>
      </c>
      <c r="L109" s="91"/>
      <c r="M109" s="30">
        <v>33</v>
      </c>
      <c r="N109" s="6">
        <f ca="1">IF(M109=0,"",IF(C109="ж",IF(AB109=67,VLOOKUP(M109,пресс!$H$3:$I$127,2,FALSE),VLOOKUP(M109,пресс!$K$3:$L$127,2,FALSE)),IF(AB109=67,VLOOKUP(M109,пресс!$B$3:$C$127,2,FALSE),VLOOKUP(M109,пресс!$E$3:$F$127,2,FALSE))))</f>
        <v>33</v>
      </c>
      <c r="O109" s="20">
        <f t="shared" si="64"/>
        <v>9</v>
      </c>
      <c r="P109" s="27">
        <v>10</v>
      </c>
      <c r="Q109" s="6">
        <f ca="1">IF(P109="","",IF(C109="ж",IF(AB109=67,VLOOKUP(P109,наклон!$H$3:$I$128,2,FALSE),VLOOKUP(P109,наклон!$K$3:$L$128,2,FALSE)),IF(AB109=67,VLOOKUP(P109,наклон!$B$3:$C$128,2,FALSE),VLOOKUP(P109,наклон!$E$3:$F$128,2,FALSE))))</f>
        <v>55</v>
      </c>
      <c r="R109" s="20">
        <f t="shared" si="65"/>
        <v>11</v>
      </c>
      <c r="S109" s="84"/>
      <c r="T109" s="85" t="str">
        <f>IF(S109=0,"",IF(C109="ж",IFERROR(VLOOKUP(S109,прыг!$H$3:$I$128,2,FALSE),VLOOKUP(S109,прыг!$H$3:$I$128,2,TRUE)),IFERROR(VLOOKUP(S109,прыг!$B$3:$C$128,2,FALSE),VLOOKUP(S109,прыг!$B$3:$C$128,2,TRUE))))</f>
        <v/>
      </c>
      <c r="U109" s="86"/>
      <c r="V109" s="30">
        <v>19</v>
      </c>
      <c r="W109" s="6">
        <f ca="1">IF(V109=0,"",IF(AB109=67,"",VLOOKUP(V109,стрельба!$B$3:$C$129,2,FALSE)))</f>
        <v>28</v>
      </c>
      <c r="X109" s="20">
        <f t="shared" si="66"/>
        <v>12</v>
      </c>
      <c r="Y109" s="27">
        <f t="shared" ca="1" si="72"/>
        <v>161</v>
      </c>
      <c r="Z109" s="20"/>
      <c r="AB109" s="1">
        <f t="shared" ca="1" si="67"/>
        <v>89</v>
      </c>
      <c r="AC109" s="8">
        <f t="shared" si="68"/>
        <v>23719</v>
      </c>
      <c r="AD109" s="8">
        <f t="shared" ca="1" si="69"/>
        <v>24215</v>
      </c>
      <c r="AE109" s="8">
        <f t="shared" ca="1" si="70"/>
        <v>41</v>
      </c>
      <c r="AF109" s="37"/>
    </row>
    <row r="110" spans="2:32" ht="30" x14ac:dyDescent="0.25">
      <c r="B110" s="44" t="s">
        <v>138</v>
      </c>
      <c r="C110" s="45" t="s">
        <v>118</v>
      </c>
      <c r="D110" s="9">
        <v>26959</v>
      </c>
      <c r="E110" s="43" t="str">
        <f ca="1">VLOOKUP(AE110,категория!$B$4:$D$158,3,FALSE)</f>
        <v>VIII</v>
      </c>
      <c r="F110" s="25" t="s">
        <v>139</v>
      </c>
      <c r="G110" s="30">
        <v>102</v>
      </c>
      <c r="H110" s="6">
        <f>IF(G110=0,"",IF(C110="ж","",VLOOKUP(G110,гири!$B$3:$C$200,2,FALSE)))</f>
        <v>71</v>
      </c>
      <c r="I110" s="20">
        <f t="shared" si="71"/>
        <v>6</v>
      </c>
      <c r="J110" s="111"/>
      <c r="K110" s="85" t="str">
        <f>IF(J110=0,"",IF(C110="ж",IF(AB110=67,VLOOKUP(J110,тянем!$H$3:$I$127,2,FALSE),VLOOKUP(J110,тянем!$K$3:$L$127,2,FALSE)),""))</f>
        <v/>
      </c>
      <c r="L110" s="91"/>
      <c r="M110" s="30">
        <v>30</v>
      </c>
      <c r="N110" s="6">
        <f ca="1">IF(M110=0,"",IF(C110="ж",IF(AB110=67,VLOOKUP(M110,пресс!$H$3:$I$127,2,FALSE),VLOOKUP(M110,пресс!$K$3:$L$127,2,FALSE)),IF(AB110=67,VLOOKUP(M110,пресс!$B$3:$C$127,2,FALSE),VLOOKUP(M110,пресс!$E$3:$F$127,2,FALSE))))</f>
        <v>30</v>
      </c>
      <c r="O110" s="20">
        <f t="shared" si="64"/>
        <v>10</v>
      </c>
      <c r="P110" s="27">
        <v>14</v>
      </c>
      <c r="Q110" s="6">
        <f ca="1">IF(P110="","",IF(C110="ж",IF(AB110=67,VLOOKUP(P110,наклон!$H$3:$I$128,2,FALSE),VLOOKUP(P110,наклон!$K$3:$L$128,2,FALSE)),IF(AB110=67,VLOOKUP(P110,наклон!$B$3:$C$128,2,FALSE),VLOOKUP(P110,наклон!$E$3:$F$128,2,FALSE))))</f>
        <v>67</v>
      </c>
      <c r="R110" s="20">
        <f t="shared" si="65"/>
        <v>5</v>
      </c>
      <c r="S110" s="84"/>
      <c r="T110" s="85" t="str">
        <f>IF(S110=0,"",IF(C110="ж",IFERROR(VLOOKUP(S110,прыг!$H$3:$I$128,2,FALSE),VLOOKUP(S110,прыг!$H$3:$I$128,2,TRUE)),IFERROR(VLOOKUP(S110,прыг!$B$3:$C$128,2,FALSE),VLOOKUP(S110,прыг!$B$3:$C$128,2,TRUE))))</f>
        <v/>
      </c>
      <c r="U110" s="86"/>
      <c r="V110" s="30">
        <v>35</v>
      </c>
      <c r="W110" s="6">
        <f ca="1">IF(V110=0,"",IF(AB110=67,"",VLOOKUP(V110,стрельба!$B$3:$C$129,2,FALSE)))</f>
        <v>60</v>
      </c>
      <c r="X110" s="20">
        <f t="shared" si="66"/>
        <v>6</v>
      </c>
      <c r="Y110" s="27">
        <f t="shared" ca="1" si="72"/>
        <v>228</v>
      </c>
      <c r="Z110" s="20"/>
      <c r="AB110" s="1">
        <f t="shared" ca="1" si="67"/>
        <v>89</v>
      </c>
      <c r="AC110" s="8">
        <f t="shared" si="68"/>
        <v>23686</v>
      </c>
      <c r="AD110" s="8">
        <f t="shared" ca="1" si="69"/>
        <v>24215</v>
      </c>
      <c r="AE110" s="8">
        <f t="shared" ca="1" si="70"/>
        <v>44</v>
      </c>
      <c r="AF110" s="37"/>
    </row>
    <row r="111" spans="2:32" ht="30" x14ac:dyDescent="0.25">
      <c r="B111" s="44" t="s">
        <v>135</v>
      </c>
      <c r="C111" s="45" t="s">
        <v>118</v>
      </c>
      <c r="D111" s="9">
        <v>26101</v>
      </c>
      <c r="E111" s="43" t="str">
        <f ca="1">VLOOKUP(AE111,категория!$B$4:$D$158,3,FALSE)</f>
        <v>VIII</v>
      </c>
      <c r="F111" s="25" t="s">
        <v>139</v>
      </c>
      <c r="G111" s="30">
        <v>91</v>
      </c>
      <c r="H111" s="6">
        <f>IF(G111=0,"",IF(C111="ж","",VLOOKUP(G111,гири!$B$3:$C$200,2,FALSE)))</f>
        <v>65</v>
      </c>
      <c r="I111" s="20">
        <f t="shared" si="71"/>
        <v>8</v>
      </c>
      <c r="J111" s="111"/>
      <c r="K111" s="85" t="str">
        <f>IF(J111=0,"",IF(C111="ж",IF(AB111=67,VLOOKUP(J111,тянем!$H$3:$I$127,2,FALSE),VLOOKUP(J111,тянем!$K$3:$L$127,2,FALSE)),""))</f>
        <v/>
      </c>
      <c r="L111" s="91"/>
      <c r="M111" s="30">
        <v>45</v>
      </c>
      <c r="N111" s="6">
        <f ca="1">IF(M111=0,"",IF(C111="ж",IF(AB111=67,VLOOKUP(M111,пресс!$H$3:$I$127,2,FALSE),VLOOKUP(M111,пресс!$K$3:$L$127,2,FALSE)),IF(AB111=67,VLOOKUP(M111,пресс!$B$3:$C$127,2,FALSE),VLOOKUP(M111,пресс!$E$3:$F$127,2,FALSE))))</f>
        <v>50</v>
      </c>
      <c r="O111" s="20">
        <f t="shared" si="64"/>
        <v>2</v>
      </c>
      <c r="P111" s="27">
        <v>24</v>
      </c>
      <c r="Q111" s="6">
        <f ca="1">IF(P111="","",IF(C111="ж",IF(AB111=67,VLOOKUP(P111,наклон!$H$3:$I$128,2,FALSE),VLOOKUP(P111,наклон!$K$3:$L$128,2,FALSE)),IF(AB111=67,VLOOKUP(P111,наклон!$B$3:$C$128,2,FALSE),VLOOKUP(P111,наклон!$E$3:$F$128,2,FALSE))))</f>
        <v>97</v>
      </c>
      <c r="R111" s="97">
        <f t="shared" si="65"/>
        <v>1</v>
      </c>
      <c r="S111" s="84"/>
      <c r="T111" s="85" t="str">
        <f>IF(S111=0,"",IF(C111="ж",IFERROR(VLOOKUP(S111,прыг!$H$3:$I$128,2,FALSE),VLOOKUP(S111,прыг!$H$3:$I$128,2,TRUE)),IFERROR(VLOOKUP(S111,прыг!$B$3:$C$128,2,FALSE),VLOOKUP(S111,прыг!$B$3:$C$128,2,TRUE))))</f>
        <v/>
      </c>
      <c r="U111" s="86"/>
      <c r="V111" s="30">
        <v>41</v>
      </c>
      <c r="W111" s="6">
        <f ca="1">IF(V111=0,"",IF(AB111=67,"",VLOOKUP(V111,стрельба!$B$3:$C$129,2,FALSE)))</f>
        <v>73</v>
      </c>
      <c r="X111" s="97">
        <f t="shared" si="66"/>
        <v>1</v>
      </c>
      <c r="Y111" s="27">
        <f t="shared" ca="1" si="72"/>
        <v>285</v>
      </c>
      <c r="Z111" s="117">
        <v>1</v>
      </c>
      <c r="AB111" s="1">
        <f t="shared" ca="1" si="67"/>
        <v>89</v>
      </c>
      <c r="AC111" s="8">
        <f t="shared" si="68"/>
        <v>23658</v>
      </c>
      <c r="AD111" s="8">
        <f t="shared" ca="1" si="69"/>
        <v>24215</v>
      </c>
      <c r="AE111" s="8">
        <f t="shared" ca="1" si="70"/>
        <v>46</v>
      </c>
      <c r="AF111" s="37"/>
    </row>
    <row r="112" spans="2:32" ht="30" x14ac:dyDescent="0.25">
      <c r="B112" s="41" t="s">
        <v>31</v>
      </c>
      <c r="C112" s="42" t="s">
        <v>118</v>
      </c>
      <c r="D112" s="9">
        <v>25952</v>
      </c>
      <c r="E112" s="43" t="str">
        <f ca="1">VLOOKUP(AE112,категория!$B$4:$D$158,3,FALSE)</f>
        <v>VIII</v>
      </c>
      <c r="F112" s="25" t="s">
        <v>24</v>
      </c>
      <c r="G112" s="30">
        <v>121</v>
      </c>
      <c r="H112" s="6">
        <f>IF(G112=0,"",IF(C112="ж","",VLOOKUP(G112,гири!$B$3:$C$200,2,FALSE)))</f>
        <v>80</v>
      </c>
      <c r="I112" s="20">
        <f t="shared" si="71"/>
        <v>2</v>
      </c>
      <c r="J112" s="111"/>
      <c r="K112" s="85" t="str">
        <f>IF(J112=0,"",IF(C112="ж",IF(AB112=67,VLOOKUP(J112,тянем!$H$3:$I$127,2,FALSE),VLOOKUP(J112,тянем!$K$3:$L$127,2,FALSE)),""))</f>
        <v/>
      </c>
      <c r="L112" s="91"/>
      <c r="M112" s="30">
        <v>41</v>
      </c>
      <c r="N112" s="6">
        <f ca="1">IF(M112=0,"",IF(C112="ж",IF(AB112=67,VLOOKUP(M112,пресс!$H$3:$I$127,2,FALSE),VLOOKUP(M112,пресс!$K$3:$L$127,2,FALSE)),IF(AB112=67,VLOOKUP(M112,пресс!$B$3:$C$127,2,FALSE),VLOOKUP(M112,пресс!$E$3:$F$127,2,FALSE))))</f>
        <v>42</v>
      </c>
      <c r="O112" s="20">
        <f t="shared" si="64"/>
        <v>4</v>
      </c>
      <c r="P112" s="27">
        <v>14</v>
      </c>
      <c r="Q112" s="6">
        <f ca="1">IF(P112="","",IF(C112="ж",IF(AB112=67,VLOOKUP(P112,наклон!$H$3:$I$128,2,FALSE),VLOOKUP(P112,наклон!$K$3:$L$128,2,FALSE)),IF(AB112=67,VLOOKUP(P112,наклон!$B$3:$C$128,2,FALSE),VLOOKUP(P112,наклон!$E$3:$F$128,2,FALSE))))</f>
        <v>67</v>
      </c>
      <c r="R112" s="20">
        <f t="shared" si="65"/>
        <v>5</v>
      </c>
      <c r="S112" s="84"/>
      <c r="T112" s="85" t="str">
        <f>IF(S112=0,"",IF(C112="ж",IFERROR(VLOOKUP(S112,прыг!$H$3:$I$128,2,FALSE),VLOOKUP(S112,прыг!$H$3:$I$128,2,TRUE)),IFERROR(VLOOKUP(S112,прыг!$B$3:$C$128,2,FALSE),VLOOKUP(S112,прыг!$B$3:$C$128,2,TRUE))))</f>
        <v/>
      </c>
      <c r="U112" s="86"/>
      <c r="V112" s="30">
        <v>28</v>
      </c>
      <c r="W112" s="6">
        <f ca="1">IF(V112=0,"",IF(AB112=67,"",VLOOKUP(V112,стрельба!$B$3:$C$129,2,FALSE)))</f>
        <v>46</v>
      </c>
      <c r="X112" s="20">
        <f t="shared" si="66"/>
        <v>11</v>
      </c>
      <c r="Y112" s="27">
        <f t="shared" ca="1" si="72"/>
        <v>235</v>
      </c>
      <c r="Z112" s="20"/>
      <c r="AB112" s="1">
        <f t="shared" ca="1" si="67"/>
        <v>89</v>
      </c>
      <c r="AC112" s="8">
        <f t="shared" si="68"/>
        <v>23653</v>
      </c>
      <c r="AD112" s="8">
        <f t="shared" ca="1" si="69"/>
        <v>24215</v>
      </c>
      <c r="AE112" s="8">
        <f t="shared" ca="1" si="70"/>
        <v>46</v>
      </c>
      <c r="AF112" s="37"/>
    </row>
    <row r="113" spans="2:32" ht="30" x14ac:dyDescent="0.25">
      <c r="B113" s="41" t="s">
        <v>45</v>
      </c>
      <c r="C113" s="42" t="s">
        <v>118</v>
      </c>
      <c r="D113" s="9">
        <v>27172</v>
      </c>
      <c r="E113" s="43" t="str">
        <f ca="1">VLOOKUP(AE113,категория!$B$4:$D$158,3,FALSE)</f>
        <v>VIII</v>
      </c>
      <c r="F113" s="25" t="s">
        <v>21</v>
      </c>
      <c r="G113" s="30">
        <v>101</v>
      </c>
      <c r="H113" s="6">
        <f>IF(G113=0,"",IF(C113="ж","",VLOOKUP(G113,гири!$B$3:$C$200,2,FALSE)))</f>
        <v>70</v>
      </c>
      <c r="I113" s="20">
        <f t="shared" si="71"/>
        <v>7</v>
      </c>
      <c r="J113" s="111"/>
      <c r="K113" s="85" t="str">
        <f>IF(J113=0,"",IF(C113="ж",IF(AB113=67,VLOOKUP(J113,тянем!$H$3:$I$127,2,FALSE),VLOOKUP(J113,тянем!$K$3:$L$127,2,FALSE)),""))</f>
        <v/>
      </c>
      <c r="L113" s="91"/>
      <c r="M113" s="30">
        <v>38</v>
      </c>
      <c r="N113" s="6">
        <f ca="1">IF(M113=0,"",IF(C113="ж",IF(AB113=67,VLOOKUP(M113,пресс!$H$3:$I$127,2,FALSE),VLOOKUP(M113,пресс!$K$3:$L$127,2,FALSE)),IF(AB113=67,VLOOKUP(M113,пресс!$B$3:$C$127,2,FALSE),VLOOKUP(M113,пресс!$E$3:$F$127,2,FALSE))))</f>
        <v>38</v>
      </c>
      <c r="O113" s="20">
        <f t="shared" si="64"/>
        <v>7</v>
      </c>
      <c r="P113" s="27">
        <v>12</v>
      </c>
      <c r="Q113" s="6">
        <f ca="1">IF(P113="","",IF(C113="ж",IF(AB113=67,VLOOKUP(P113,наклон!$H$3:$I$128,2,FALSE),VLOOKUP(P113,наклон!$K$3:$L$128,2,FALSE)),IF(AB113=67,VLOOKUP(P113,наклон!$B$3:$C$128,2,FALSE),VLOOKUP(P113,наклон!$E$3:$F$128,2,FALSE))))</f>
        <v>61</v>
      </c>
      <c r="R113" s="20">
        <f t="shared" si="65"/>
        <v>8</v>
      </c>
      <c r="S113" s="84"/>
      <c r="T113" s="85" t="str">
        <f>IF(S113=0,"",IF(C113="ж",IFERROR(VLOOKUP(S113,прыг!$H$3:$I$128,2,FALSE),VLOOKUP(S113,прыг!$H$3:$I$128,2,TRUE)),IFERROR(VLOOKUP(S113,прыг!$B$3:$C$128,2,FALSE),VLOOKUP(S113,прыг!$B$3:$C$128,2,TRUE))))</f>
        <v/>
      </c>
      <c r="U113" s="86"/>
      <c r="V113" s="30">
        <v>40</v>
      </c>
      <c r="W113" s="6">
        <f ca="1">IF(V113=0,"",IF(AB113=67,"",VLOOKUP(V113,стрельба!$B$3:$C$129,2,FALSE)))</f>
        <v>70</v>
      </c>
      <c r="X113" s="20">
        <f t="shared" si="66"/>
        <v>2</v>
      </c>
      <c r="Y113" s="27">
        <f t="shared" ca="1" si="72"/>
        <v>239</v>
      </c>
      <c r="Z113" s="20"/>
      <c r="AB113" s="1">
        <f t="shared" ca="1" si="67"/>
        <v>89</v>
      </c>
      <c r="AC113" s="8">
        <f t="shared" si="68"/>
        <v>23693</v>
      </c>
      <c r="AD113" s="8">
        <f t="shared" ca="1" si="69"/>
        <v>24215</v>
      </c>
      <c r="AE113" s="8">
        <f t="shared" ca="1" si="70"/>
        <v>43</v>
      </c>
      <c r="AF113" s="37"/>
    </row>
    <row r="114" spans="2:32" ht="30" x14ac:dyDescent="0.25">
      <c r="B114" s="44" t="s">
        <v>157</v>
      </c>
      <c r="C114" s="42" t="s">
        <v>118</v>
      </c>
      <c r="D114" s="9">
        <v>26799</v>
      </c>
      <c r="E114" s="43" t="str">
        <f ca="1">VLOOKUP(AE114,категория!$B$4:$D$158,3,FALSE)</f>
        <v>VIII</v>
      </c>
      <c r="F114" s="25" t="s">
        <v>98</v>
      </c>
      <c r="G114" s="30">
        <v>121</v>
      </c>
      <c r="H114" s="6">
        <f>IF(G114=0,"",IF(C114="ж","",VLOOKUP(G114,гири!$B$3:$C$200,2,FALSE)))</f>
        <v>80</v>
      </c>
      <c r="I114" s="20">
        <f t="shared" si="71"/>
        <v>2</v>
      </c>
      <c r="J114" s="111"/>
      <c r="K114" s="85" t="str">
        <f>IF(J114=0,"",IF(C114="ж",IF(AB114=67,VLOOKUP(J114,тянем!$H$3:$I$127,2,FALSE),VLOOKUP(J114,тянем!$K$3:$L$127,2,FALSE)),""))</f>
        <v/>
      </c>
      <c r="L114" s="91"/>
      <c r="M114" s="30">
        <v>24</v>
      </c>
      <c r="N114" s="6">
        <f ca="1">IF(M114=0,"",IF(C114="ж",IF(AB114=67,VLOOKUP(M114,пресс!$H$3:$I$127,2,FALSE),VLOOKUP(M114,пресс!$K$3:$L$127,2,FALSE)),IF(AB114=67,VLOOKUP(M114,пресс!$B$3:$C$127,2,FALSE),VLOOKUP(M114,пресс!$E$3:$F$127,2,FALSE))))</f>
        <v>24</v>
      </c>
      <c r="O114" s="20">
        <f t="shared" si="64"/>
        <v>15</v>
      </c>
      <c r="P114" s="27">
        <v>20</v>
      </c>
      <c r="Q114" s="6">
        <f ca="1">IF(P114="","",IF(C114="ж",IF(AB114=67,VLOOKUP(P114,наклон!$H$3:$I$128,2,FALSE),VLOOKUP(P114,наклон!$K$3:$L$128,2,FALSE)),IF(AB114=67,VLOOKUP(P114,наклон!$B$3:$C$128,2,FALSE),VLOOKUP(P114,наклон!$E$3:$F$128,2,FALSE))))</f>
        <v>85</v>
      </c>
      <c r="R114" s="20">
        <f t="shared" si="65"/>
        <v>3</v>
      </c>
      <c r="S114" s="84"/>
      <c r="T114" s="85" t="str">
        <f>IF(S114=0,"",IF(C114="ж",IFERROR(VLOOKUP(S114,прыг!$H$3:$I$128,2,FALSE),VLOOKUP(S114,прыг!$H$3:$I$128,2,TRUE)),IFERROR(VLOOKUP(S114,прыг!$B$3:$C$128,2,FALSE),VLOOKUP(S114,прыг!$B$3:$C$128,2,TRUE))))</f>
        <v/>
      </c>
      <c r="U114" s="86"/>
      <c r="V114" s="30">
        <v>30</v>
      </c>
      <c r="W114" s="6">
        <f ca="1">IF(V114=0,"",IF(AB114=67,"",VLOOKUP(V114,стрельба!$B$3:$C$129,2,FALSE)))</f>
        <v>50</v>
      </c>
      <c r="X114" s="20">
        <f t="shared" si="66"/>
        <v>9</v>
      </c>
      <c r="Y114" s="27">
        <f t="shared" ca="1" si="72"/>
        <v>239</v>
      </c>
      <c r="Z114" s="20"/>
      <c r="AB114" s="1">
        <f t="shared" ca="1" si="67"/>
        <v>89</v>
      </c>
      <c r="AC114" s="8">
        <f t="shared" si="68"/>
        <v>23681</v>
      </c>
      <c r="AD114" s="8">
        <f t="shared" ca="1" si="69"/>
        <v>24215</v>
      </c>
      <c r="AE114" s="8">
        <f t="shared" ca="1" si="70"/>
        <v>44</v>
      </c>
      <c r="AF114" s="37"/>
    </row>
    <row r="115" spans="2:32" ht="30" x14ac:dyDescent="0.25">
      <c r="B115" s="44" t="s">
        <v>174</v>
      </c>
      <c r="C115" s="45" t="s">
        <v>118</v>
      </c>
      <c r="D115" s="9">
        <v>27312</v>
      </c>
      <c r="E115" s="43" t="str">
        <f ca="1">VLOOKUP(AE115,категория!$B$4:$D$158,3,FALSE)</f>
        <v>VIII</v>
      </c>
      <c r="F115" s="25" t="s">
        <v>173</v>
      </c>
      <c r="G115" s="30">
        <v>70</v>
      </c>
      <c r="H115" s="6">
        <f>IF(G115=0,"",IF(C115="ж","",VLOOKUP(G115,гири!$B$3:$C$200,2,FALSE)))</f>
        <v>55</v>
      </c>
      <c r="I115" s="20">
        <f t="shared" si="71"/>
        <v>11</v>
      </c>
      <c r="J115" s="111"/>
      <c r="K115" s="85" t="str">
        <f>IF(J115=0,"",IF(C115="ж",IF(AB115=67,VLOOKUP(J115,тянем!$H$3:$I$127,2,FALSE),VLOOKUP(J115,тянем!$K$3:$L$127,2,FALSE)),""))</f>
        <v/>
      </c>
      <c r="L115" s="91"/>
      <c r="M115" s="30">
        <v>40</v>
      </c>
      <c r="N115" s="6">
        <f ca="1">IF(M115=0,"",IF(C115="ж",IF(AB115=67,VLOOKUP(M115,пресс!$H$3:$I$127,2,FALSE),VLOOKUP(M115,пресс!$K$3:$L$127,2,FALSE)),IF(AB115=67,VLOOKUP(M115,пресс!$B$3:$C$127,2,FALSE),VLOOKUP(M115,пресс!$E$3:$F$127,2,FALSE))))</f>
        <v>40</v>
      </c>
      <c r="O115" s="20">
        <f t="shared" si="64"/>
        <v>5</v>
      </c>
      <c r="P115" s="27">
        <v>12</v>
      </c>
      <c r="Q115" s="6">
        <f ca="1">IF(P115="","",IF(C115="ж",IF(AB115=67,VLOOKUP(P115,наклон!$H$3:$I$128,2,FALSE),VLOOKUP(P115,наклон!$K$3:$L$128,2,FALSE)),IF(AB115=67,VLOOKUP(P115,наклон!$B$3:$C$128,2,FALSE),VLOOKUP(P115,наклон!$E$3:$F$128,2,FALSE))))</f>
        <v>61</v>
      </c>
      <c r="R115" s="20">
        <f t="shared" si="65"/>
        <v>8</v>
      </c>
      <c r="S115" s="84"/>
      <c r="T115" s="85" t="str">
        <f>IF(S115=0,"",IF(C115="ж",IFERROR(VLOOKUP(S115,прыг!$H$3:$I$128,2,FALSE),VLOOKUP(S115,прыг!$H$3:$I$128,2,TRUE)),IFERROR(VLOOKUP(S115,прыг!$B$3:$C$128,2,FALSE),VLOOKUP(S115,прыг!$B$3:$C$128,2,TRUE))))</f>
        <v/>
      </c>
      <c r="U115" s="86"/>
      <c r="V115" s="30">
        <v>37</v>
      </c>
      <c r="W115" s="6">
        <f ca="1">IF(V115=0,"",IF(AB115=67,"",VLOOKUP(V115,стрельба!$B$3:$C$129,2,FALSE)))</f>
        <v>64</v>
      </c>
      <c r="X115" s="20">
        <f t="shared" si="66"/>
        <v>4</v>
      </c>
      <c r="Y115" s="27">
        <f t="shared" ca="1" si="72"/>
        <v>220</v>
      </c>
      <c r="Z115" s="20"/>
      <c r="AB115" s="1">
        <f t="shared" ca="1" si="67"/>
        <v>89</v>
      </c>
      <c r="AC115" s="8">
        <f t="shared" si="68"/>
        <v>23698</v>
      </c>
      <c r="AD115" s="8">
        <f t="shared" ca="1" si="69"/>
        <v>24215</v>
      </c>
      <c r="AE115" s="8">
        <f t="shared" ca="1" si="70"/>
        <v>43</v>
      </c>
      <c r="AF115" s="37"/>
    </row>
    <row r="116" spans="2:32" ht="30" x14ac:dyDescent="0.25">
      <c r="B116" s="44" t="s">
        <v>152</v>
      </c>
      <c r="C116" s="42" t="s">
        <v>118</v>
      </c>
      <c r="D116" s="9">
        <v>25731</v>
      </c>
      <c r="E116" s="43" t="str">
        <f ca="1">VLOOKUP(AE116,категория!$B$4:$D$158,3,FALSE)</f>
        <v>VIII</v>
      </c>
      <c r="F116" s="25" t="s">
        <v>97</v>
      </c>
      <c r="G116" s="30">
        <v>90</v>
      </c>
      <c r="H116" s="6">
        <f>IF(G116=0,"",IF(C116="ж","",VLOOKUP(G116,гири!$B$3:$C$200,2,FALSE)))</f>
        <v>65</v>
      </c>
      <c r="I116" s="20">
        <f t="shared" si="71"/>
        <v>9</v>
      </c>
      <c r="J116" s="111"/>
      <c r="K116" s="85" t="str">
        <f>IF(J116=0,"",IF(C116="ж",IF(AB116=67,VLOOKUP(J116,тянем!$H$3:$I$127,2,FALSE),VLOOKUP(J116,тянем!$K$3:$L$127,2,FALSE)),""))</f>
        <v/>
      </c>
      <c r="L116" s="91"/>
      <c r="M116" s="30">
        <v>30</v>
      </c>
      <c r="N116" s="6">
        <f ca="1">IF(M116=0,"",IF(C116="ж",IF(AB116=67,VLOOKUP(M116,пресс!$H$3:$I$127,2,FALSE),VLOOKUP(M116,пресс!$K$3:$L$127,2,FALSE)),IF(AB116=67,VLOOKUP(M116,пресс!$B$3:$C$127,2,FALSE),VLOOKUP(M116,пресс!$E$3:$F$127,2,FALSE))))</f>
        <v>30</v>
      </c>
      <c r="O116" s="20">
        <f t="shared" si="64"/>
        <v>10</v>
      </c>
      <c r="P116" s="27">
        <v>10</v>
      </c>
      <c r="Q116" s="6">
        <f ca="1">IF(P116="","",IF(C116="ж",IF(AB116=67,VLOOKUP(P116,наклон!$H$3:$I$128,2,FALSE),VLOOKUP(P116,наклон!$K$3:$L$128,2,FALSE)),IF(AB116=67,VLOOKUP(P116,наклон!$B$3:$C$128,2,FALSE),VLOOKUP(P116,наклон!$E$3:$F$128,2,FALSE))))</f>
        <v>55</v>
      </c>
      <c r="R116" s="20">
        <f t="shared" si="65"/>
        <v>11</v>
      </c>
      <c r="S116" s="84"/>
      <c r="T116" s="85" t="str">
        <f>IF(S116=0,"",IF(C116="ж",IFERROR(VLOOKUP(S116,прыг!$H$3:$I$128,2,FALSE),VLOOKUP(S116,прыг!$H$3:$I$128,2,TRUE)),IFERROR(VLOOKUP(S116,прыг!$B$3:$C$128,2,FALSE),VLOOKUP(S116,прыг!$B$3:$C$128,2,TRUE))))</f>
        <v/>
      </c>
      <c r="U116" s="86"/>
      <c r="V116" s="30">
        <v>6</v>
      </c>
      <c r="W116" s="6">
        <f ca="1">IF(V116=0,"",IF(AB116=67,"",VLOOKUP(V116,стрельба!$B$3:$C$129,2,FALSE)))</f>
        <v>6</v>
      </c>
      <c r="X116" s="20">
        <f t="shared" si="66"/>
        <v>16</v>
      </c>
      <c r="Y116" s="27">
        <f t="shared" ca="1" si="72"/>
        <v>156</v>
      </c>
      <c r="Z116" s="20"/>
      <c r="AB116" s="1">
        <f t="shared" ca="1" si="67"/>
        <v>89</v>
      </c>
      <c r="AC116" s="8">
        <f t="shared" si="68"/>
        <v>23646</v>
      </c>
      <c r="AD116" s="8">
        <f t="shared" ca="1" si="69"/>
        <v>24215</v>
      </c>
      <c r="AE116" s="8">
        <f t="shared" ca="1" si="70"/>
        <v>47</v>
      </c>
      <c r="AF116" s="37"/>
    </row>
    <row r="117" spans="2:32" ht="30" x14ac:dyDescent="0.25">
      <c r="B117" s="41" t="s">
        <v>57</v>
      </c>
      <c r="C117" s="42" t="s">
        <v>118</v>
      </c>
      <c r="D117" s="9">
        <v>28322</v>
      </c>
      <c r="E117" s="43" t="str">
        <f ca="1">VLOOKUP(AE117,категория!$B$4:$D$158,3,FALSE)</f>
        <v>VIII</v>
      </c>
      <c r="F117" s="25" t="s">
        <v>20</v>
      </c>
      <c r="G117" s="30">
        <v>50</v>
      </c>
      <c r="H117" s="6">
        <f>IF(G117=0,"",IF(C117="ж","",VLOOKUP(G117,гири!$B$3:$C$200,2,FALSE)))</f>
        <v>45</v>
      </c>
      <c r="I117" s="20">
        <f t="shared" si="71"/>
        <v>15</v>
      </c>
      <c r="J117" s="111"/>
      <c r="K117" s="85" t="str">
        <f>IF(J117=0,"",IF(C117="ж",IF(AB117=67,VLOOKUP(J117,тянем!$H$3:$I$127,2,FALSE),VLOOKUP(J117,тянем!$K$3:$L$127,2,FALSE)),""))</f>
        <v/>
      </c>
      <c r="L117" s="91"/>
      <c r="M117" s="30">
        <v>30</v>
      </c>
      <c r="N117" s="6">
        <f ca="1">IF(M117=0,"",IF(C117="ж",IF(AB117=67,VLOOKUP(M117,пресс!$H$3:$I$127,2,FALSE),VLOOKUP(M117,пресс!$K$3:$L$127,2,FALSE)),IF(AB117=67,VLOOKUP(M117,пресс!$B$3:$C$127,2,FALSE),VLOOKUP(M117,пресс!$E$3:$F$127,2,FALSE))))</f>
        <v>30</v>
      </c>
      <c r="O117" s="20">
        <f t="shared" si="64"/>
        <v>10</v>
      </c>
      <c r="P117" s="27">
        <v>13</v>
      </c>
      <c r="Q117" s="6">
        <f ca="1">IF(P117="","",IF(C117="ж",IF(AB117=67,VLOOKUP(P117,наклон!$H$3:$I$128,2,FALSE),VLOOKUP(P117,наклон!$K$3:$L$128,2,FALSE)),IF(AB117=67,VLOOKUP(P117,наклон!$B$3:$C$128,2,FALSE),VLOOKUP(P117,наклон!$E$3:$F$128,2,FALSE))))</f>
        <v>64</v>
      </c>
      <c r="R117" s="20">
        <f t="shared" si="65"/>
        <v>7</v>
      </c>
      <c r="S117" s="84"/>
      <c r="T117" s="85" t="str">
        <f>IF(S117=0,"",IF(C117="ж",IFERROR(VLOOKUP(S117,прыг!$H$3:$I$128,2,FALSE),VLOOKUP(S117,прыг!$H$3:$I$128,2,TRUE)),IFERROR(VLOOKUP(S117,прыг!$B$3:$C$128,2,FALSE),VLOOKUP(S117,прыг!$B$3:$C$128,2,TRUE))))</f>
        <v/>
      </c>
      <c r="U117" s="86"/>
      <c r="V117" s="30">
        <v>16</v>
      </c>
      <c r="W117" s="6">
        <f ca="1">IF(V117=0,"",IF(AB117=67,"",VLOOKUP(V117,стрельба!$B$3:$C$129,2,FALSE)))</f>
        <v>22</v>
      </c>
      <c r="X117" s="20">
        <f t="shared" si="66"/>
        <v>15</v>
      </c>
      <c r="Y117" s="27">
        <f t="shared" ca="1" si="72"/>
        <v>161</v>
      </c>
      <c r="Z117" s="20"/>
      <c r="AB117" s="1">
        <f t="shared" ca="1" si="67"/>
        <v>89</v>
      </c>
      <c r="AC117" s="8">
        <f t="shared" si="68"/>
        <v>23731</v>
      </c>
      <c r="AD117" s="8">
        <f t="shared" ca="1" si="69"/>
        <v>24215</v>
      </c>
      <c r="AE117" s="8">
        <f t="shared" ca="1" si="70"/>
        <v>40</v>
      </c>
      <c r="AF117" s="37"/>
    </row>
    <row r="118" spans="2:32" ht="30" x14ac:dyDescent="0.25">
      <c r="B118" s="41" t="s">
        <v>85</v>
      </c>
      <c r="C118" s="42" t="s">
        <v>118</v>
      </c>
      <c r="D118" s="9">
        <v>28346</v>
      </c>
      <c r="E118" s="43" t="str">
        <f ca="1">VLOOKUP(AE118,категория!$B$4:$D$158,3,FALSE)</f>
        <v>VIII</v>
      </c>
      <c r="F118" s="46" t="s">
        <v>101</v>
      </c>
      <c r="G118" s="30">
        <v>105</v>
      </c>
      <c r="H118" s="6">
        <f>IF(G118=0,"",IF(C118="ж","",VLOOKUP(G118,гири!$B$3:$C$200,2,FALSE)))</f>
        <v>72</v>
      </c>
      <c r="I118" s="20">
        <f t="shared" si="71"/>
        <v>5</v>
      </c>
      <c r="J118" s="111"/>
      <c r="K118" s="85" t="str">
        <f>IF(J118=0,"",IF(C118="ж",IF(AB118=67,VLOOKUP(J118,тянем!$H$3:$I$127,2,FALSE),VLOOKUP(J118,тянем!$K$3:$L$127,2,FALSE)),""))</f>
        <v/>
      </c>
      <c r="L118" s="91"/>
      <c r="M118" s="30">
        <v>43</v>
      </c>
      <c r="N118" s="6">
        <f ca="1">IF(M118=0,"",IF(C118="ж",IF(AB118=67,VLOOKUP(M118,пресс!$H$3:$I$127,2,FALSE),VLOOKUP(M118,пресс!$K$3:$L$127,2,FALSE)),IF(AB118=67,VLOOKUP(M118,пресс!$B$3:$C$127,2,FALSE),VLOOKUP(M118,пресс!$E$3:$F$127,2,FALSE))))</f>
        <v>46</v>
      </c>
      <c r="O118" s="20">
        <f t="shared" si="64"/>
        <v>3</v>
      </c>
      <c r="P118" s="27">
        <v>21</v>
      </c>
      <c r="Q118" s="6">
        <f ca="1">IF(P118="","",IF(C118="ж",IF(AB118=67,VLOOKUP(P118,наклон!$H$3:$I$128,2,FALSE),VLOOKUP(P118,наклон!$K$3:$L$128,2,FALSE)),IF(AB118=67,VLOOKUP(P118,наклон!$B$3:$C$128,2,FALSE),VLOOKUP(P118,наклон!$E$3:$F$128,2,FALSE))))</f>
        <v>88</v>
      </c>
      <c r="R118" s="20">
        <f t="shared" si="65"/>
        <v>2</v>
      </c>
      <c r="S118" s="84"/>
      <c r="T118" s="85" t="str">
        <f>IF(S118=0,"",IF(C118="ж",IFERROR(VLOOKUP(S118,прыг!$H$3:$I$128,2,FALSE),VLOOKUP(S118,прыг!$H$3:$I$128,2,TRUE)),IFERROR(VLOOKUP(S118,прыг!$B$3:$C$128,2,FALSE),VLOOKUP(S118,прыг!$B$3:$C$128,2,TRUE))))</f>
        <v/>
      </c>
      <c r="U118" s="86"/>
      <c r="V118" s="30">
        <v>17</v>
      </c>
      <c r="W118" s="6">
        <f ca="1">IF(V118=0,"",IF(AB118=67,"",VLOOKUP(V118,стрельба!$B$3:$C$129,2,FALSE)))</f>
        <v>24</v>
      </c>
      <c r="X118" s="20">
        <f t="shared" si="66"/>
        <v>13</v>
      </c>
      <c r="Y118" s="27">
        <f t="shared" ca="1" si="72"/>
        <v>230</v>
      </c>
      <c r="Z118" s="20"/>
      <c r="AB118" s="1">
        <f t="shared" ca="1" si="67"/>
        <v>89</v>
      </c>
      <c r="AC118" s="8">
        <f t="shared" si="68"/>
        <v>23732</v>
      </c>
      <c r="AD118" s="8">
        <f t="shared" ca="1" si="69"/>
        <v>24215</v>
      </c>
      <c r="AE118" s="8">
        <f t="shared" ca="1" si="70"/>
        <v>40</v>
      </c>
      <c r="AF118" s="37"/>
    </row>
    <row r="119" spans="2:32" ht="30.75" thickBot="1" x14ac:dyDescent="0.3">
      <c r="B119" s="67" t="s">
        <v>160</v>
      </c>
      <c r="C119" s="68" t="s">
        <v>118</v>
      </c>
      <c r="D119" s="32">
        <v>28236</v>
      </c>
      <c r="E119" s="65" t="str">
        <f ca="1">VLOOKUP(AE119,категория!$B$4:$D$158,3,FALSE)</f>
        <v>VIII</v>
      </c>
      <c r="F119" s="66" t="s">
        <v>158</v>
      </c>
      <c r="G119" s="33">
        <v>55</v>
      </c>
      <c r="H119" s="34">
        <f>IF(G119=0,"",IF(C119="ж","",VLOOKUP(G119,гири!$B$3:$C$200,2,FALSE)))</f>
        <v>47</v>
      </c>
      <c r="I119" s="20">
        <f t="shared" si="71"/>
        <v>13</v>
      </c>
      <c r="J119" s="114"/>
      <c r="K119" s="108" t="str">
        <f>IF(J119=0,"",IF(C119="ж",IF(AB119=67,VLOOKUP(J119,тянем!$H$3:$I$127,2,FALSE),VLOOKUP(J119,тянем!$K$3:$L$127,2,FALSE)),""))</f>
        <v/>
      </c>
      <c r="L119" s="115"/>
      <c r="M119" s="33">
        <v>25</v>
      </c>
      <c r="N119" s="34">
        <f ca="1">IF(M119=0,"",IF(C119="ж",IF(AB119=67,VLOOKUP(M119,пресс!$H$3:$I$127,2,FALSE),VLOOKUP(M119,пресс!$K$3:$L$127,2,FALSE)),IF(AB119=67,VLOOKUP(M119,пресс!$B$3:$C$127,2,FALSE),VLOOKUP(M119,пресс!$E$3:$F$127,2,FALSE))))</f>
        <v>25</v>
      </c>
      <c r="O119" s="20">
        <f t="shared" si="64"/>
        <v>14</v>
      </c>
      <c r="P119" s="36">
        <v>11</v>
      </c>
      <c r="Q119" s="34">
        <f ca="1">IF(P119="","",IF(C119="ж",IF(AB119=67,VLOOKUP(P119,наклон!$H$3:$I$128,2,FALSE),VLOOKUP(P119,наклон!$K$3:$L$128,2,FALSE)),IF(AB119=67,VLOOKUP(P119,наклон!$B$3:$C$128,2,FALSE),VLOOKUP(P119,наклон!$E$3:$F$128,2,FALSE))))</f>
        <v>58</v>
      </c>
      <c r="R119" s="20">
        <f t="shared" si="65"/>
        <v>10</v>
      </c>
      <c r="S119" s="107"/>
      <c r="T119" s="108" t="str">
        <f>IF(S119=0,"",IF(C119="ж",IFERROR(VLOOKUP(S119,прыг!$H$3:$I$128,2,FALSE),VLOOKUP(S119,прыг!$H$3:$I$128,2,TRUE)),IFERROR(VLOOKUP(S119,прыг!$B$3:$C$128,2,FALSE),VLOOKUP(S119,прыг!$B$3:$C$128,2,TRUE))))</f>
        <v/>
      </c>
      <c r="U119" s="109"/>
      <c r="V119" s="33">
        <v>32</v>
      </c>
      <c r="W119" s="34">
        <f ca="1">IF(V119=0,"",IF(AB119=67,"",VLOOKUP(V119,стрельба!$B$3:$C$129,2,FALSE)))</f>
        <v>54</v>
      </c>
      <c r="X119" s="20">
        <f t="shared" si="66"/>
        <v>7</v>
      </c>
      <c r="Y119" s="27">
        <f t="shared" ca="1" si="72"/>
        <v>184</v>
      </c>
      <c r="Z119" s="35"/>
      <c r="AB119" s="1">
        <f t="shared" ca="1" si="67"/>
        <v>89</v>
      </c>
      <c r="AC119" s="8">
        <f t="shared" si="68"/>
        <v>23728</v>
      </c>
      <c r="AD119" s="8">
        <f t="shared" ca="1" si="69"/>
        <v>24215</v>
      </c>
      <c r="AE119" s="8">
        <f t="shared" ca="1" si="70"/>
        <v>40</v>
      </c>
      <c r="AF119" s="37"/>
    </row>
    <row r="120" spans="2:32" ht="19.5" thickBot="1" x14ac:dyDescent="0.3">
      <c r="B120" s="118" t="s">
        <v>191</v>
      </c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21"/>
    </row>
    <row r="121" spans="2:32" ht="30" x14ac:dyDescent="0.25">
      <c r="B121" s="38" t="s">
        <v>87</v>
      </c>
      <c r="C121" s="39" t="s">
        <v>118</v>
      </c>
      <c r="D121" s="17">
        <v>24148</v>
      </c>
      <c r="E121" s="40" t="str">
        <f ca="1">VLOOKUP(AE121,категория!$B$4:$D$158,3,FALSE)</f>
        <v>IX</v>
      </c>
      <c r="F121" s="24" t="s">
        <v>102</v>
      </c>
      <c r="G121" s="29">
        <v>80</v>
      </c>
      <c r="H121" s="18">
        <f>IF(G121=0,"",IF(C121="ж","",VLOOKUP(G121,гири!$B$3:$C$200,2,FALSE)))</f>
        <v>60</v>
      </c>
      <c r="I121" s="19">
        <f>RANK(G121,G$121:G$135)</f>
        <v>4</v>
      </c>
      <c r="J121" s="110"/>
      <c r="K121" s="82" t="str">
        <f>IF(J121=0,"",IF(C121="ж",IF(AB121=67,VLOOKUP(J121,тянем!$H$3:$I$127,2,FALSE),VLOOKUP(J121,тянем!$K$3:$L$127,2,FALSE)),""))</f>
        <v/>
      </c>
      <c r="L121" s="90"/>
      <c r="M121" s="29">
        <v>29</v>
      </c>
      <c r="N121" s="18">
        <f ca="1">IF(M121=0,"",IF(C121="ж",IF(AB121=67,VLOOKUP(M121,пресс!$H$3:$I$127,2,FALSE),VLOOKUP(M121,пресс!$K$3:$L$127,2,FALSE)),IF(AB121=67,VLOOKUP(M121,пресс!$B$3:$C$127,2,FALSE),VLOOKUP(M121,пресс!$E$3:$F$127,2,FALSE))))</f>
        <v>29</v>
      </c>
      <c r="O121" s="19">
        <f t="shared" ref="O121:O135" si="73">RANK(M121,M$121:M$135)</f>
        <v>5</v>
      </c>
      <c r="P121" s="26">
        <v>17</v>
      </c>
      <c r="Q121" s="18">
        <f ca="1">IF(P121="","",IF(C121="ж",IF(AB121=67,VLOOKUP(P121,наклон!$H$3:$I$128,2,FALSE),VLOOKUP(P121,наклон!$K$3:$L$128,2,FALSE)),IF(AB121=67,VLOOKUP(P121,наклон!$B$3:$C$128,2,FALSE),VLOOKUP(P121,наклон!$E$3:$F$128,2,FALSE))))</f>
        <v>76</v>
      </c>
      <c r="R121" s="19">
        <f t="shared" ref="R121:R135" si="74">RANK(P121,P$121:P$135)</f>
        <v>4</v>
      </c>
      <c r="S121" s="81"/>
      <c r="T121" s="82" t="str">
        <f>IF(S121=0,"",IF(C121="ж",IFERROR(VLOOKUP(S121,прыг!$H$3:$I$128,2,FALSE),VLOOKUP(S121,прыг!$H$3:$I$128,2,TRUE)),IFERROR(VLOOKUP(S121,прыг!$B$3:$C$128,2,FALSE),VLOOKUP(S121,прыг!$B$3:$C$128,2,TRUE))))</f>
        <v/>
      </c>
      <c r="U121" s="83"/>
      <c r="V121" s="29">
        <v>11</v>
      </c>
      <c r="W121" s="18">
        <f ca="1">IF(V121=0,"",IF(AB121=67,"",VLOOKUP(V121,стрельба!$B$3:$C$129,2,FALSE)))</f>
        <v>12</v>
      </c>
      <c r="X121" s="19">
        <f t="shared" ref="X121:X135" si="75">RANK(V121,V$121:V$135)</f>
        <v>13</v>
      </c>
      <c r="Y121" s="29">
        <f t="shared" ref="Y121:Y135" ca="1" si="76">H121+N121+Q121+W121</f>
        <v>177</v>
      </c>
      <c r="Z121" s="19"/>
      <c r="AB121" s="1">
        <f t="shared" ref="AB121:AB135" ca="1" si="77">IF(E121="VI",67,IF(E121="VII",67,89))</f>
        <v>89</v>
      </c>
      <c r="AC121" s="8">
        <f t="shared" ref="AC121:AC135" si="78">MONTH(D121)+YEAR(D121)*12</f>
        <v>23594</v>
      </c>
      <c r="AD121" s="8">
        <f t="shared" ref="AD121:AD135" ca="1" si="79">MONTH(NOW())+YEAR(NOW())*12</f>
        <v>24215</v>
      </c>
      <c r="AE121" s="8">
        <f t="shared" ref="AE121:AE135" ca="1" si="80">INT((AD121-AC121)/12)</f>
        <v>51</v>
      </c>
      <c r="AF121" s="37"/>
    </row>
    <row r="122" spans="2:32" ht="30" x14ac:dyDescent="0.25">
      <c r="B122" s="41" t="s">
        <v>72</v>
      </c>
      <c r="C122" s="42" t="s">
        <v>118</v>
      </c>
      <c r="D122" s="9">
        <v>24234</v>
      </c>
      <c r="E122" s="43" t="str">
        <f ca="1">VLOOKUP(AE122,категория!$B$4:$D$158,3,FALSE)</f>
        <v>IX</v>
      </c>
      <c r="F122" s="25" t="s">
        <v>24</v>
      </c>
      <c r="G122" s="30">
        <v>34</v>
      </c>
      <c r="H122" s="6">
        <f>IF(G122=0,"",IF(C122="ж","",VLOOKUP(G122,гири!$B$3:$C$200,2,FALSE)))</f>
        <v>34</v>
      </c>
      <c r="I122" s="20">
        <f t="shared" ref="I122:I135" si="81">RANK(G122,G$121:G$135)</f>
        <v>14</v>
      </c>
      <c r="J122" s="111"/>
      <c r="K122" s="85" t="str">
        <f>IF(J122=0,"",IF(C122="ж",IF(AB122=67,VLOOKUP(J122,тянем!$H$3:$I$127,2,FALSE),VLOOKUP(J122,тянем!$K$3:$L$127,2,FALSE)),""))</f>
        <v/>
      </c>
      <c r="L122" s="91"/>
      <c r="M122" s="30">
        <v>26</v>
      </c>
      <c r="N122" s="6">
        <f ca="1">IF(M122=0,"",IF(C122="ж",IF(AB122=67,VLOOKUP(M122,пресс!$H$3:$I$127,2,FALSE),VLOOKUP(M122,пресс!$K$3:$L$127,2,FALSE)),IF(AB122=67,VLOOKUP(M122,пресс!$B$3:$C$127,2,FALSE),VLOOKUP(M122,пресс!$E$3:$F$127,2,FALSE))))</f>
        <v>26</v>
      </c>
      <c r="O122" s="20">
        <f t="shared" si="73"/>
        <v>8</v>
      </c>
      <c r="P122" s="27">
        <v>21</v>
      </c>
      <c r="Q122" s="6">
        <f ca="1">IF(P122="","",IF(C122="ж",IF(AB122=67,VLOOKUP(P122,наклон!$H$3:$I$128,2,FALSE),VLOOKUP(P122,наклон!$K$3:$L$128,2,FALSE)),IF(AB122=67,VLOOKUP(P122,наклон!$B$3:$C$128,2,FALSE),VLOOKUP(P122,наклон!$E$3:$F$128,2,FALSE))))</f>
        <v>88</v>
      </c>
      <c r="R122" s="20">
        <f t="shared" si="74"/>
        <v>2</v>
      </c>
      <c r="S122" s="84"/>
      <c r="T122" s="85" t="str">
        <f>IF(S122=0,"",IF(C122="ж",IFERROR(VLOOKUP(S122,прыг!$H$3:$I$128,2,FALSE),VLOOKUP(S122,прыг!$H$3:$I$128,2,TRUE)),IFERROR(VLOOKUP(S122,прыг!$B$3:$C$128,2,FALSE),VLOOKUP(S122,прыг!$B$3:$C$128,2,TRUE))))</f>
        <v/>
      </c>
      <c r="U122" s="86"/>
      <c r="V122" s="30">
        <v>25</v>
      </c>
      <c r="W122" s="6">
        <f ca="1">IF(V122=0,"",IF(AB122=67,"",VLOOKUP(V122,стрельба!$B$3:$C$129,2,FALSE)))</f>
        <v>40</v>
      </c>
      <c r="X122" s="20">
        <f t="shared" si="75"/>
        <v>11</v>
      </c>
      <c r="Y122" s="30">
        <f t="shared" ca="1" si="76"/>
        <v>188</v>
      </c>
      <c r="Z122" s="20"/>
      <c r="AB122" s="1">
        <f t="shared" ca="1" si="77"/>
        <v>89</v>
      </c>
      <c r="AC122" s="8">
        <f t="shared" si="78"/>
        <v>23597</v>
      </c>
      <c r="AD122" s="8">
        <f t="shared" ca="1" si="79"/>
        <v>24215</v>
      </c>
      <c r="AE122" s="8">
        <f t="shared" ca="1" si="80"/>
        <v>51</v>
      </c>
      <c r="AF122" s="37"/>
    </row>
    <row r="123" spans="2:32" ht="30" x14ac:dyDescent="0.25">
      <c r="B123" s="41" t="s">
        <v>47</v>
      </c>
      <c r="C123" s="42" t="s">
        <v>118</v>
      </c>
      <c r="D123" s="9">
        <v>24241</v>
      </c>
      <c r="E123" s="43" t="str">
        <f ca="1">VLOOKUP(AE123,категория!$B$4:$D$158,3,FALSE)</f>
        <v>IX</v>
      </c>
      <c r="F123" s="25" t="s">
        <v>21</v>
      </c>
      <c r="G123" s="30">
        <v>101</v>
      </c>
      <c r="H123" s="6">
        <f>IF(G123=0,"",IF(C123="ж","",VLOOKUP(G123,гири!$B$3:$C$200,2,FALSE)))</f>
        <v>70</v>
      </c>
      <c r="I123" s="20">
        <f t="shared" si="81"/>
        <v>2</v>
      </c>
      <c r="J123" s="111"/>
      <c r="K123" s="85" t="str">
        <f>IF(J123=0,"",IF(C123="ж",IF(AB123=67,VLOOKUP(J123,тянем!$H$3:$I$127,2,FALSE),VLOOKUP(J123,тянем!$K$3:$L$127,2,FALSE)),""))</f>
        <v/>
      </c>
      <c r="L123" s="91"/>
      <c r="M123" s="30">
        <v>35</v>
      </c>
      <c r="N123" s="6">
        <f ca="1">IF(M123=0,"",IF(C123="ж",IF(AB123=67,VLOOKUP(M123,пресс!$H$3:$I$127,2,FALSE),VLOOKUP(M123,пресс!$K$3:$L$127,2,FALSE)),IF(AB123=67,VLOOKUP(M123,пресс!$B$3:$C$127,2,FALSE),VLOOKUP(M123,пресс!$E$3:$F$127,2,FALSE))))</f>
        <v>35</v>
      </c>
      <c r="O123" s="20">
        <f t="shared" si="73"/>
        <v>3</v>
      </c>
      <c r="P123" s="27">
        <v>18</v>
      </c>
      <c r="Q123" s="6">
        <f ca="1">IF(P123="","",IF(C123="ж",IF(AB123=67,VLOOKUP(P123,наклон!$H$3:$I$128,2,FALSE),VLOOKUP(P123,наклон!$K$3:$L$128,2,FALSE)),IF(AB123=67,VLOOKUP(P123,наклон!$B$3:$C$128,2,FALSE),VLOOKUP(P123,наклон!$E$3:$F$128,2,FALSE))))</f>
        <v>79</v>
      </c>
      <c r="R123" s="20">
        <f t="shared" si="74"/>
        <v>3</v>
      </c>
      <c r="S123" s="84"/>
      <c r="T123" s="85" t="str">
        <f>IF(S123=0,"",IF(C123="ж",IFERROR(VLOOKUP(S123,прыг!$H$3:$I$128,2,FALSE),VLOOKUP(S123,прыг!$H$3:$I$128,2,TRUE)),IFERROR(VLOOKUP(S123,прыг!$B$3:$C$128,2,FALSE),VLOOKUP(S123,прыг!$B$3:$C$128,2,TRUE))))</f>
        <v/>
      </c>
      <c r="U123" s="86"/>
      <c r="V123" s="30">
        <v>33</v>
      </c>
      <c r="W123" s="6">
        <f ca="1">IF(V123=0,"",IF(AB123=67,"",VLOOKUP(V123,стрельба!$B$3:$C$129,2,FALSE)))</f>
        <v>56</v>
      </c>
      <c r="X123" s="20">
        <f t="shared" si="75"/>
        <v>6</v>
      </c>
      <c r="Y123" s="30">
        <f t="shared" ca="1" si="76"/>
        <v>240</v>
      </c>
      <c r="Z123" s="20"/>
      <c r="AB123" s="1">
        <f t="shared" ca="1" si="77"/>
        <v>89</v>
      </c>
      <c r="AC123" s="8">
        <f t="shared" si="78"/>
        <v>23597</v>
      </c>
      <c r="AD123" s="8">
        <f t="shared" ca="1" si="79"/>
        <v>24215</v>
      </c>
      <c r="AE123" s="8">
        <f t="shared" ca="1" si="80"/>
        <v>51</v>
      </c>
      <c r="AF123" s="37"/>
    </row>
    <row r="124" spans="2:32" ht="30" x14ac:dyDescent="0.25">
      <c r="B124" s="44" t="s">
        <v>141</v>
      </c>
      <c r="C124" s="45" t="s">
        <v>118</v>
      </c>
      <c r="D124" s="9">
        <v>22459</v>
      </c>
      <c r="E124" s="43" t="str">
        <f ca="1">VLOOKUP(AE124,категория!$B$4:$D$158,3,FALSE)</f>
        <v>IX</v>
      </c>
      <c r="F124" s="25" t="s">
        <v>140</v>
      </c>
      <c r="G124" s="30">
        <v>80</v>
      </c>
      <c r="H124" s="6">
        <f>IF(G124=0,"",IF(C124="ж","",VLOOKUP(G124,гири!$B$3:$C$200,2,FALSE)))</f>
        <v>60</v>
      </c>
      <c r="I124" s="20">
        <f t="shared" si="81"/>
        <v>4</v>
      </c>
      <c r="J124" s="111"/>
      <c r="K124" s="85" t="str">
        <f>IF(J124=0,"",IF(C124="ж",IF(AB124=67,VLOOKUP(J124,тянем!$H$3:$I$127,2,FALSE),VLOOKUP(J124,тянем!$K$3:$L$127,2,FALSE)),""))</f>
        <v/>
      </c>
      <c r="L124" s="91"/>
      <c r="M124" s="30">
        <v>26</v>
      </c>
      <c r="N124" s="6">
        <f ca="1">IF(M124=0,"",IF(C124="ж",IF(AB124=67,VLOOKUP(M124,пресс!$H$3:$I$127,2,FALSE),VLOOKUP(M124,пресс!$K$3:$L$127,2,FALSE)),IF(AB124=67,VLOOKUP(M124,пресс!$B$3:$C$127,2,FALSE),VLOOKUP(M124,пресс!$E$3:$F$127,2,FALSE))))</f>
        <v>26</v>
      </c>
      <c r="O124" s="20">
        <f t="shared" si="73"/>
        <v>8</v>
      </c>
      <c r="P124" s="27">
        <v>10</v>
      </c>
      <c r="Q124" s="6">
        <f ca="1">IF(P124="","",IF(C124="ж",IF(AB124=67,VLOOKUP(P124,наклон!$H$3:$I$128,2,FALSE),VLOOKUP(P124,наклон!$K$3:$L$128,2,FALSE)),IF(AB124=67,VLOOKUP(P124,наклон!$B$3:$C$128,2,FALSE),VLOOKUP(P124,наклон!$E$3:$F$128,2,FALSE))))</f>
        <v>55</v>
      </c>
      <c r="R124" s="20">
        <f t="shared" si="74"/>
        <v>9</v>
      </c>
      <c r="S124" s="84"/>
      <c r="T124" s="85" t="str">
        <f>IF(S124=0,"",IF(C124="ж",IFERROR(VLOOKUP(S124,прыг!$H$3:$I$128,2,FALSE),VLOOKUP(S124,прыг!$H$3:$I$128,2,TRUE)),IFERROR(VLOOKUP(S124,прыг!$B$3:$C$128,2,FALSE),VLOOKUP(S124,прыг!$B$3:$C$128,2,TRUE))))</f>
        <v/>
      </c>
      <c r="U124" s="86"/>
      <c r="V124" s="30">
        <v>29</v>
      </c>
      <c r="W124" s="6">
        <f ca="1">IF(V124=0,"",IF(AB124=67,"",VLOOKUP(V124,стрельба!$B$3:$C$129,2,FALSE)))</f>
        <v>48</v>
      </c>
      <c r="X124" s="20">
        <f t="shared" si="75"/>
        <v>9</v>
      </c>
      <c r="Y124" s="30">
        <f t="shared" ca="1" si="76"/>
        <v>189</v>
      </c>
      <c r="Z124" s="20"/>
      <c r="AB124" s="1">
        <f t="shared" ca="1" si="77"/>
        <v>89</v>
      </c>
      <c r="AC124" s="8">
        <f t="shared" si="78"/>
        <v>23538</v>
      </c>
      <c r="AD124" s="8">
        <f t="shared" ca="1" si="79"/>
        <v>24215</v>
      </c>
      <c r="AE124" s="8">
        <f t="shared" ca="1" si="80"/>
        <v>56</v>
      </c>
      <c r="AF124" s="37"/>
    </row>
    <row r="125" spans="2:32" ht="30" x14ac:dyDescent="0.25">
      <c r="B125" s="41" t="s">
        <v>59</v>
      </c>
      <c r="C125" s="42" t="s">
        <v>118</v>
      </c>
      <c r="D125" s="9">
        <v>22656</v>
      </c>
      <c r="E125" s="43" t="str">
        <f ca="1">VLOOKUP(AE125,категория!$B$4:$D$158,3,FALSE)</f>
        <v>IX</v>
      </c>
      <c r="F125" s="25" t="s">
        <v>20</v>
      </c>
      <c r="G125" s="30">
        <v>60</v>
      </c>
      <c r="H125" s="6">
        <f>IF(G125=0,"",IF(C125="ж","",VLOOKUP(G125,гири!$B$3:$C$200,2,FALSE)))</f>
        <v>50</v>
      </c>
      <c r="I125" s="20">
        <f t="shared" si="81"/>
        <v>8</v>
      </c>
      <c r="J125" s="111"/>
      <c r="K125" s="85" t="str">
        <f>IF(J125=0,"",IF(C125="ж",IF(AB125=67,VLOOKUP(J125,тянем!$H$3:$I$127,2,FALSE),VLOOKUP(J125,тянем!$K$3:$L$127,2,FALSE)),""))</f>
        <v/>
      </c>
      <c r="L125" s="91"/>
      <c r="M125" s="30">
        <v>28</v>
      </c>
      <c r="N125" s="6">
        <f ca="1">IF(M125=0,"",IF(C125="ж",IF(AB125=67,VLOOKUP(M125,пресс!$H$3:$I$127,2,FALSE),VLOOKUP(M125,пресс!$K$3:$L$127,2,FALSE)),IF(AB125=67,VLOOKUP(M125,пресс!$B$3:$C$127,2,FALSE),VLOOKUP(M125,пресс!$E$3:$F$127,2,FALSE))))</f>
        <v>28</v>
      </c>
      <c r="O125" s="20">
        <f t="shared" si="73"/>
        <v>6</v>
      </c>
      <c r="P125" s="27">
        <v>27</v>
      </c>
      <c r="Q125" s="6">
        <f ca="1">IF(P125="","",IF(C125="ж",IF(AB125=67,VLOOKUP(P125,наклон!$H$3:$I$128,2,FALSE),VLOOKUP(P125,наклон!$K$3:$L$128,2,FALSE)),IF(AB125=67,VLOOKUP(P125,наклон!$B$3:$C$128,2,FALSE),VLOOKUP(P125,наклон!$E$3:$F$128,2,FALSE))))</f>
        <v>100</v>
      </c>
      <c r="R125" s="98">
        <f t="shared" si="74"/>
        <v>1</v>
      </c>
      <c r="S125" s="84"/>
      <c r="T125" s="85" t="str">
        <f>IF(S125=0,"",IF(C125="ж",IFERROR(VLOOKUP(S125,прыг!$H$3:$I$128,2,FALSE),VLOOKUP(S125,прыг!$H$3:$I$128,2,TRUE)),IFERROR(VLOOKUP(S125,прыг!$B$3:$C$128,2,FALSE),VLOOKUP(S125,прыг!$B$3:$C$128,2,TRUE))))</f>
        <v/>
      </c>
      <c r="U125" s="86"/>
      <c r="V125" s="30">
        <v>39</v>
      </c>
      <c r="W125" s="6">
        <f ca="1">IF(V125=0,"",IF(AB125=67,"",VLOOKUP(V125,стрельба!$B$3:$C$129,2,FALSE)))</f>
        <v>68</v>
      </c>
      <c r="X125" s="20">
        <f t="shared" si="75"/>
        <v>3</v>
      </c>
      <c r="Y125" s="30">
        <f t="shared" ca="1" si="76"/>
        <v>246</v>
      </c>
      <c r="Z125" s="117">
        <v>1</v>
      </c>
      <c r="AB125" s="1">
        <f t="shared" ca="1" si="77"/>
        <v>89</v>
      </c>
      <c r="AC125" s="8">
        <f t="shared" si="78"/>
        <v>23545</v>
      </c>
      <c r="AD125" s="8">
        <f t="shared" ca="1" si="79"/>
        <v>24215</v>
      </c>
      <c r="AE125" s="8">
        <f t="shared" ca="1" si="80"/>
        <v>55</v>
      </c>
      <c r="AF125" s="37"/>
    </row>
    <row r="126" spans="2:32" ht="30" customHeight="1" x14ac:dyDescent="0.25">
      <c r="B126" s="44" t="s">
        <v>153</v>
      </c>
      <c r="C126" s="45" t="s">
        <v>118</v>
      </c>
      <c r="D126" s="9">
        <v>24352</v>
      </c>
      <c r="E126" s="43" t="str">
        <f ca="1">VLOOKUP(AE126,категория!$B$4:$D$158,3,FALSE)</f>
        <v>IX</v>
      </c>
      <c r="F126" s="25" t="s">
        <v>97</v>
      </c>
      <c r="G126" s="30">
        <v>30</v>
      </c>
      <c r="H126" s="6">
        <f>IF(G126=0,"",IF(C126="ж","",VLOOKUP(G126,гири!$B$3:$C$200,2,FALSE)))</f>
        <v>30</v>
      </c>
      <c r="I126" s="20">
        <f t="shared" si="81"/>
        <v>15</v>
      </c>
      <c r="J126" s="111"/>
      <c r="K126" s="85" t="str">
        <f>IF(J126=0,"",IF(C126="ж",IF(AB126=67,VLOOKUP(J126,тянем!$H$3:$I$127,2,FALSE),VLOOKUP(J126,тянем!$K$3:$L$127,2,FALSE)),""))</f>
        <v/>
      </c>
      <c r="L126" s="91"/>
      <c r="M126" s="30">
        <v>27</v>
      </c>
      <c r="N126" s="6">
        <f ca="1">IF(M126=0,"",IF(C126="ж",IF(AB126=67,VLOOKUP(M126,пресс!$H$3:$I$127,2,FALSE),VLOOKUP(M126,пресс!$K$3:$L$127,2,FALSE)),IF(AB126=67,VLOOKUP(M126,пресс!$B$3:$C$127,2,FALSE),VLOOKUP(M126,пресс!$E$3:$F$127,2,FALSE))))</f>
        <v>27</v>
      </c>
      <c r="O126" s="20">
        <f t="shared" si="73"/>
        <v>7</v>
      </c>
      <c r="P126" s="27">
        <v>10</v>
      </c>
      <c r="Q126" s="6">
        <f ca="1">IF(P126="","",IF(C126="ж",IF(AB126=67,VLOOKUP(P126,наклон!$H$3:$I$128,2,FALSE),VLOOKUP(P126,наклон!$K$3:$L$128,2,FALSE)),IF(AB126=67,VLOOKUP(P126,наклон!$B$3:$C$128,2,FALSE),VLOOKUP(P126,наклон!$E$3:$F$128,2,FALSE))))</f>
        <v>55</v>
      </c>
      <c r="R126" s="20">
        <f t="shared" si="74"/>
        <v>9</v>
      </c>
      <c r="S126" s="84"/>
      <c r="T126" s="85" t="str">
        <f>IF(S126=0,"",IF(C126="ж",IFERROR(VLOOKUP(S126,прыг!$H$3:$I$128,2,FALSE),VLOOKUP(S126,прыг!$H$3:$I$128,2,TRUE)),IFERROR(VLOOKUP(S126,прыг!$B$3:$C$128,2,FALSE),VLOOKUP(S126,прыг!$B$3:$C$128,2,TRUE))))</f>
        <v/>
      </c>
      <c r="U126" s="86"/>
      <c r="V126" s="30">
        <v>35</v>
      </c>
      <c r="W126" s="6">
        <f ca="1">IF(V126=0,"",IF(AB126=67,"",VLOOKUP(V126,стрельба!$B$3:$C$129,2,FALSE)))</f>
        <v>60</v>
      </c>
      <c r="X126" s="20">
        <f t="shared" si="75"/>
        <v>4</v>
      </c>
      <c r="Y126" s="30">
        <f t="shared" ca="1" si="76"/>
        <v>172</v>
      </c>
      <c r="Z126" s="20"/>
      <c r="AB126" s="1">
        <f t="shared" ca="1" si="77"/>
        <v>89</v>
      </c>
      <c r="AC126" s="8">
        <f t="shared" si="78"/>
        <v>23601</v>
      </c>
      <c r="AD126" s="8">
        <f t="shared" ca="1" si="79"/>
        <v>24215</v>
      </c>
      <c r="AE126" s="8">
        <f t="shared" ca="1" si="80"/>
        <v>51</v>
      </c>
      <c r="AF126" s="37"/>
    </row>
    <row r="127" spans="2:32" ht="30" x14ac:dyDescent="0.25">
      <c r="B127" s="41" t="s">
        <v>27</v>
      </c>
      <c r="C127" s="42" t="s">
        <v>118</v>
      </c>
      <c r="D127" s="9">
        <v>24360</v>
      </c>
      <c r="E127" s="43" t="str">
        <f ca="1">VLOOKUP(AE127,категория!$B$4:$D$158,3,FALSE)</f>
        <v>IX</v>
      </c>
      <c r="F127" s="25" t="s">
        <v>25</v>
      </c>
      <c r="G127" s="30">
        <v>104</v>
      </c>
      <c r="H127" s="6">
        <f>IF(G127=0,"",IF(C127="ж","",VLOOKUP(G127,гири!$B$3:$C$200,2,FALSE)))</f>
        <v>72</v>
      </c>
      <c r="I127" s="98">
        <f t="shared" si="81"/>
        <v>1</v>
      </c>
      <c r="J127" s="111"/>
      <c r="K127" s="85" t="str">
        <f>IF(J127=0,"",IF(C127="ж",IF(AB127=67,VLOOKUP(J127,тянем!$H$3:$I$127,2,FALSE),VLOOKUP(J127,тянем!$K$3:$L$127,2,FALSE)),""))</f>
        <v/>
      </c>
      <c r="L127" s="91"/>
      <c r="M127" s="30">
        <v>36</v>
      </c>
      <c r="N127" s="6">
        <f ca="1">IF(M127=0,"",IF(C127="ж",IF(AB127=67,VLOOKUP(M127,пресс!$H$3:$I$127,2,FALSE),VLOOKUP(M127,пресс!$K$3:$L$127,2,FALSE)),IF(AB127=67,VLOOKUP(M127,пресс!$B$3:$C$127,2,FALSE),VLOOKUP(M127,пресс!$E$3:$F$127,2,FALSE))))</f>
        <v>36</v>
      </c>
      <c r="O127" s="96">
        <v>2</v>
      </c>
      <c r="P127" s="27">
        <v>8</v>
      </c>
      <c r="Q127" s="6">
        <f ca="1">IF(P127="","",IF(C127="ж",IF(AB127=67,VLOOKUP(P127,наклон!$H$3:$I$128,2,FALSE),VLOOKUP(P127,наклон!$K$3:$L$128,2,FALSE)),IF(AB127=67,VLOOKUP(P127,наклон!$B$3:$C$128,2,FALSE),VLOOKUP(P127,наклон!$E$3:$F$128,2,FALSE))))</f>
        <v>49</v>
      </c>
      <c r="R127" s="20">
        <f t="shared" si="74"/>
        <v>13</v>
      </c>
      <c r="S127" s="84"/>
      <c r="T127" s="85" t="str">
        <f>IF(S127=0,"",IF(C127="ж",IFERROR(VLOOKUP(S127,прыг!$H$3:$I$128,2,FALSE),VLOOKUP(S127,прыг!$H$3:$I$128,2,TRUE)),IFERROR(VLOOKUP(S127,прыг!$B$3:$C$128,2,FALSE),VLOOKUP(S127,прыг!$B$3:$C$128,2,TRUE))))</f>
        <v/>
      </c>
      <c r="U127" s="86"/>
      <c r="V127" s="30">
        <v>32</v>
      </c>
      <c r="W127" s="6">
        <f ca="1">IF(V127=0,"",IF(AB127=67,"",VLOOKUP(V127,стрельба!$B$3:$C$129,2,FALSE)))</f>
        <v>54</v>
      </c>
      <c r="X127" s="20">
        <f t="shared" si="75"/>
        <v>7</v>
      </c>
      <c r="Y127" s="30">
        <f t="shared" ca="1" si="76"/>
        <v>211</v>
      </c>
      <c r="Z127" s="20"/>
      <c r="AB127" s="1">
        <f t="shared" ca="1" si="77"/>
        <v>89</v>
      </c>
      <c r="AC127" s="8">
        <f t="shared" si="78"/>
        <v>23601</v>
      </c>
      <c r="AD127" s="8">
        <f t="shared" ca="1" si="79"/>
        <v>24215</v>
      </c>
      <c r="AE127" s="8">
        <f t="shared" ca="1" si="80"/>
        <v>51</v>
      </c>
      <c r="AF127" s="37"/>
    </row>
    <row r="128" spans="2:32" ht="30" x14ac:dyDescent="0.25">
      <c r="B128" s="44" t="s">
        <v>176</v>
      </c>
      <c r="C128" s="45" t="s">
        <v>118</v>
      </c>
      <c r="D128" s="9">
        <v>24690</v>
      </c>
      <c r="E128" s="43" t="str">
        <f ca="1">VLOOKUP(AE128,категория!$B$4:$D$158,3,FALSE)</f>
        <v>IX</v>
      </c>
      <c r="F128" s="25" t="s">
        <v>173</v>
      </c>
      <c r="G128" s="30">
        <v>49</v>
      </c>
      <c r="H128" s="6">
        <f>IF(G128=0,"",IF(C128="ж","",VLOOKUP(G128,гири!$B$3:$C$200,2,FALSE)))</f>
        <v>44</v>
      </c>
      <c r="I128" s="20">
        <f t="shared" si="81"/>
        <v>12</v>
      </c>
      <c r="J128" s="111"/>
      <c r="K128" s="85" t="str">
        <f>IF(J128=0,"",IF(C128="ж",IF(AB128=67,VLOOKUP(J128,тянем!$H$3:$I$127,2,FALSE),VLOOKUP(J128,тянем!$K$3:$L$127,2,FALSE)),""))</f>
        <v/>
      </c>
      <c r="L128" s="91"/>
      <c r="M128" s="30">
        <v>24</v>
      </c>
      <c r="N128" s="6">
        <f ca="1">IF(M128=0,"",IF(C128="ж",IF(AB128=67,VLOOKUP(M128,пресс!$H$3:$I$127,2,FALSE),VLOOKUP(M128,пресс!$K$3:$L$127,2,FALSE)),IF(AB128=67,VLOOKUP(M128,пресс!$B$3:$C$127,2,FALSE),VLOOKUP(M128,пресс!$E$3:$F$127,2,FALSE))))</f>
        <v>24</v>
      </c>
      <c r="O128" s="20">
        <f t="shared" si="73"/>
        <v>10</v>
      </c>
      <c r="P128" s="27">
        <v>10</v>
      </c>
      <c r="Q128" s="6">
        <f ca="1">IF(P128="","",IF(C128="ж",IF(AB128=67,VLOOKUP(P128,наклон!$H$3:$I$128,2,FALSE),VLOOKUP(P128,наклон!$K$3:$L$128,2,FALSE)),IF(AB128=67,VLOOKUP(P128,наклон!$B$3:$C$128,2,FALSE),VLOOKUP(P128,наклон!$E$3:$F$128,2,FALSE))))</f>
        <v>55</v>
      </c>
      <c r="R128" s="20">
        <f t="shared" si="74"/>
        <v>9</v>
      </c>
      <c r="S128" s="84"/>
      <c r="T128" s="85" t="str">
        <f>IF(S128=0,"",IF(C128="ж",IFERROR(VLOOKUP(S128,прыг!$H$3:$I$128,2,FALSE),VLOOKUP(S128,прыг!$H$3:$I$128,2,TRUE)),IFERROR(VLOOKUP(S128,прыг!$B$3:$C$128,2,FALSE),VLOOKUP(S128,прыг!$B$3:$C$128,2,TRUE))))</f>
        <v/>
      </c>
      <c r="U128" s="86"/>
      <c r="V128" s="30">
        <v>46</v>
      </c>
      <c r="W128" s="6">
        <f ca="1">IF(V128=0,"",IF(AB128=67,"",VLOOKUP(V128,стрельба!$B$3:$C$129,2,FALSE)))</f>
        <v>88</v>
      </c>
      <c r="X128" s="98">
        <f t="shared" si="75"/>
        <v>1</v>
      </c>
      <c r="Y128" s="30">
        <f t="shared" ca="1" si="76"/>
        <v>211</v>
      </c>
      <c r="Z128" s="20"/>
      <c r="AB128" s="1">
        <f t="shared" ca="1" si="77"/>
        <v>89</v>
      </c>
      <c r="AC128" s="8">
        <f t="shared" si="78"/>
        <v>23612</v>
      </c>
      <c r="AD128" s="8">
        <f t="shared" ca="1" si="79"/>
        <v>24215</v>
      </c>
      <c r="AE128" s="8">
        <f t="shared" ca="1" si="80"/>
        <v>50</v>
      </c>
      <c r="AF128" s="37"/>
    </row>
    <row r="129" spans="2:32" ht="30" x14ac:dyDescent="0.25">
      <c r="B129" s="41" t="s">
        <v>92</v>
      </c>
      <c r="C129" s="42" t="s">
        <v>118</v>
      </c>
      <c r="D129" s="9">
        <v>24730</v>
      </c>
      <c r="E129" s="43" t="str">
        <f ca="1">VLOOKUP(AE129,категория!$B$4:$D$158,3,FALSE)</f>
        <v>IX</v>
      </c>
      <c r="F129" s="25" t="s">
        <v>103</v>
      </c>
      <c r="G129" s="30">
        <v>50</v>
      </c>
      <c r="H129" s="6">
        <f>IF(G129=0,"",IF(C129="ж","",VLOOKUP(G129,гири!$B$3:$C$200,2,FALSE)))</f>
        <v>45</v>
      </c>
      <c r="I129" s="20">
        <f t="shared" si="81"/>
        <v>10</v>
      </c>
      <c r="J129" s="111"/>
      <c r="K129" s="85" t="str">
        <f>IF(J129=0,"",IF(C129="ж",IF(AB129=67,VLOOKUP(J129,тянем!$H$3:$I$127,2,FALSE),VLOOKUP(J129,тянем!$K$3:$L$127,2,FALSE)),""))</f>
        <v/>
      </c>
      <c r="L129" s="91"/>
      <c r="M129" s="30">
        <v>12</v>
      </c>
      <c r="N129" s="6">
        <f ca="1">IF(M129=0,"",IF(C129="ж",IF(AB129=67,VLOOKUP(M129,пресс!$H$3:$I$127,2,FALSE),VLOOKUP(M129,пресс!$K$3:$L$127,2,FALSE)),IF(AB129=67,VLOOKUP(M129,пресс!$B$3:$C$127,2,FALSE),VLOOKUP(M129,пресс!$E$3:$F$127,2,FALSE))))</f>
        <v>12</v>
      </c>
      <c r="O129" s="20">
        <f t="shared" si="73"/>
        <v>14</v>
      </c>
      <c r="P129" s="27">
        <v>8</v>
      </c>
      <c r="Q129" s="6">
        <f ca="1">IF(P129="","",IF(C129="ж",IF(AB129=67,VLOOKUP(P129,наклон!$H$3:$I$128,2,FALSE),VLOOKUP(P129,наклон!$K$3:$L$128,2,FALSE)),IF(AB129=67,VLOOKUP(P129,наклон!$B$3:$C$128,2,FALSE),VLOOKUP(P129,наклон!$E$3:$F$128,2,FALSE))))</f>
        <v>49</v>
      </c>
      <c r="R129" s="20">
        <f t="shared" si="74"/>
        <v>13</v>
      </c>
      <c r="S129" s="84"/>
      <c r="T129" s="85" t="str">
        <f>IF(S129=0,"",IF(C129="ж",IFERROR(VLOOKUP(S129,прыг!$H$3:$I$128,2,FALSE),VLOOKUP(S129,прыг!$H$3:$I$128,2,TRUE)),IFERROR(VLOOKUP(S129,прыг!$B$3:$C$128,2,FALSE),VLOOKUP(S129,прыг!$B$3:$C$128,2,TRUE))))</f>
        <v/>
      </c>
      <c r="U129" s="86"/>
      <c r="V129" s="30">
        <v>35</v>
      </c>
      <c r="W129" s="6">
        <f ca="1">IF(V129=0,"",IF(AB129=67,"",VLOOKUP(V129,стрельба!$B$3:$C$129,2,FALSE)))</f>
        <v>60</v>
      </c>
      <c r="X129" s="20">
        <f t="shared" si="75"/>
        <v>4</v>
      </c>
      <c r="Y129" s="30">
        <f t="shared" ca="1" si="76"/>
        <v>166</v>
      </c>
      <c r="Z129" s="20"/>
      <c r="AB129" s="1">
        <f t="shared" ca="1" si="77"/>
        <v>89</v>
      </c>
      <c r="AC129" s="8">
        <f t="shared" si="78"/>
        <v>23613</v>
      </c>
      <c r="AD129" s="8">
        <f t="shared" ca="1" si="79"/>
        <v>24215</v>
      </c>
      <c r="AE129" s="8">
        <f t="shared" ca="1" si="80"/>
        <v>50</v>
      </c>
      <c r="AF129" s="37"/>
    </row>
    <row r="130" spans="2:32" ht="30" x14ac:dyDescent="0.25">
      <c r="B130" s="44" t="s">
        <v>162</v>
      </c>
      <c r="C130" s="45" t="s">
        <v>118</v>
      </c>
      <c r="D130" s="9">
        <v>23355</v>
      </c>
      <c r="E130" s="43" t="str">
        <f ca="1">VLOOKUP(AE130,категория!$B$4:$D$158,3,FALSE)</f>
        <v>IX</v>
      </c>
      <c r="F130" s="25" t="s">
        <v>95</v>
      </c>
      <c r="G130" s="30">
        <v>50</v>
      </c>
      <c r="H130" s="6">
        <f>IF(G130=0,"",IF(C130="ж","",VLOOKUP(G130,гири!$B$3:$C$200,2,FALSE)))</f>
        <v>45</v>
      </c>
      <c r="I130" s="20">
        <f t="shared" si="81"/>
        <v>10</v>
      </c>
      <c r="J130" s="111"/>
      <c r="K130" s="85" t="str">
        <f>IF(J130=0,"",IF(C130="ж",IF(AB130=67,VLOOKUP(J130,тянем!$H$3:$I$127,2,FALSE),VLOOKUP(J130,тянем!$K$3:$L$127,2,FALSE)),""))</f>
        <v/>
      </c>
      <c r="L130" s="91"/>
      <c r="M130" s="30">
        <v>19</v>
      </c>
      <c r="N130" s="6">
        <f ca="1">IF(M130=0,"",IF(C130="ж",IF(AB130=67,VLOOKUP(M130,пресс!$H$3:$I$127,2,FALSE),VLOOKUP(M130,пресс!$K$3:$L$127,2,FALSE)),IF(AB130=67,VLOOKUP(M130,пресс!$B$3:$C$127,2,FALSE),VLOOKUP(M130,пресс!$E$3:$F$127,2,FALSE))))</f>
        <v>19</v>
      </c>
      <c r="O130" s="20">
        <f t="shared" si="73"/>
        <v>12</v>
      </c>
      <c r="P130" s="27">
        <v>5</v>
      </c>
      <c r="Q130" s="6">
        <f ca="1">IF(P130="","",IF(C130="ж",IF(AB130=67,VLOOKUP(P130,наклон!$H$3:$I$128,2,FALSE),VLOOKUP(P130,наклон!$K$3:$L$128,2,FALSE)),IF(AB130=67,VLOOKUP(P130,наклон!$B$3:$C$128,2,FALSE),VLOOKUP(P130,наклон!$E$3:$F$128,2,FALSE))))</f>
        <v>40</v>
      </c>
      <c r="R130" s="20">
        <f t="shared" si="74"/>
        <v>15</v>
      </c>
      <c r="S130" s="84"/>
      <c r="T130" s="85" t="str">
        <f>IF(S130=0,"",IF(C130="ж",IFERROR(VLOOKUP(S130,прыг!$H$3:$I$128,2,FALSE),VLOOKUP(S130,прыг!$H$3:$I$128,2,TRUE)),IFERROR(VLOOKUP(S130,прыг!$B$3:$C$128,2,FALSE),VLOOKUP(S130,прыг!$B$3:$C$128,2,TRUE))))</f>
        <v/>
      </c>
      <c r="U130" s="86"/>
      <c r="V130" s="30">
        <v>10</v>
      </c>
      <c r="W130" s="6">
        <f ca="1">IF(V130=0,"",IF(AB130=67,"",VLOOKUP(V130,стрельба!$B$3:$C$129,2,FALSE)))</f>
        <v>10</v>
      </c>
      <c r="X130" s="20">
        <f t="shared" si="75"/>
        <v>14</v>
      </c>
      <c r="Y130" s="30">
        <f t="shared" ca="1" si="76"/>
        <v>114</v>
      </c>
      <c r="Z130" s="20"/>
      <c r="AB130" s="1">
        <f t="shared" ca="1" si="77"/>
        <v>89</v>
      </c>
      <c r="AC130" s="8">
        <f t="shared" si="78"/>
        <v>23568</v>
      </c>
      <c r="AD130" s="8">
        <f t="shared" ca="1" si="79"/>
        <v>24215</v>
      </c>
      <c r="AE130" s="8">
        <f t="shared" ca="1" si="80"/>
        <v>53</v>
      </c>
      <c r="AF130" s="37"/>
    </row>
    <row r="131" spans="2:32" ht="30" x14ac:dyDescent="0.25">
      <c r="B131" s="41" t="s">
        <v>74</v>
      </c>
      <c r="C131" s="42" t="s">
        <v>118</v>
      </c>
      <c r="D131" s="9">
        <v>21254</v>
      </c>
      <c r="E131" s="43" t="str">
        <f ca="1">VLOOKUP(AE131,категория!$B$4:$D$158,3,FALSE)</f>
        <v>IX</v>
      </c>
      <c r="F131" s="25" t="s">
        <v>24</v>
      </c>
      <c r="G131" s="30">
        <v>87</v>
      </c>
      <c r="H131" s="6">
        <f>IF(G131=0,"",IF(C131="ж","",VLOOKUP(G131,гири!$B$3:$C$200,2,FALSE)))</f>
        <v>63</v>
      </c>
      <c r="I131" s="20">
        <f t="shared" si="81"/>
        <v>3</v>
      </c>
      <c r="J131" s="111"/>
      <c r="K131" s="85" t="str">
        <f>IF(J131=0,"",IF(C131="ж",IF(AB131=67,VLOOKUP(J131,тянем!$H$3:$I$127,2,FALSE),VLOOKUP(J131,тянем!$K$3:$L$127,2,FALSE)),""))</f>
        <v/>
      </c>
      <c r="L131" s="91"/>
      <c r="M131" s="30">
        <v>36</v>
      </c>
      <c r="N131" s="6">
        <f ca="1">IF(M131=0,"",IF(C131="ж",IF(AB131=67,VLOOKUP(M131,пресс!$H$3:$I$127,2,FALSE),VLOOKUP(M131,пресс!$K$3:$L$127,2,FALSE)),IF(AB131=67,VLOOKUP(M131,пресс!$B$3:$C$127,2,FALSE),VLOOKUP(M131,пресс!$E$3:$F$127,2,FALSE))))</f>
        <v>36</v>
      </c>
      <c r="O131" s="98">
        <f t="shared" si="73"/>
        <v>1</v>
      </c>
      <c r="P131" s="27">
        <v>15</v>
      </c>
      <c r="Q131" s="6">
        <f ca="1">IF(P131="","",IF(C131="ж",IF(AB131=67,VLOOKUP(P131,наклон!$H$3:$I$128,2,FALSE),VLOOKUP(P131,наклон!$K$3:$L$128,2,FALSE)),IF(AB131=67,VLOOKUP(P131,наклон!$B$3:$C$128,2,FALSE),VLOOKUP(P131,наклон!$E$3:$F$128,2,FALSE))))</f>
        <v>70</v>
      </c>
      <c r="R131" s="20">
        <f t="shared" si="74"/>
        <v>5</v>
      </c>
      <c r="S131" s="84"/>
      <c r="T131" s="85" t="str">
        <f>IF(S131=0,"",IF(C131="ж",IFERROR(VLOOKUP(S131,прыг!$H$3:$I$128,2,FALSE),VLOOKUP(S131,прыг!$H$3:$I$128,2,TRUE)),IFERROR(VLOOKUP(S131,прыг!$B$3:$C$128,2,FALSE),VLOOKUP(S131,прыг!$B$3:$C$128,2,TRUE))))</f>
        <v/>
      </c>
      <c r="U131" s="86"/>
      <c r="V131" s="30">
        <v>28</v>
      </c>
      <c r="W131" s="6">
        <f ca="1">IF(V131=0,"",IF(AB131=67,"",VLOOKUP(V131,стрельба!$B$3:$C$129,2,FALSE)))</f>
        <v>46</v>
      </c>
      <c r="X131" s="20">
        <f t="shared" si="75"/>
        <v>10</v>
      </c>
      <c r="Y131" s="30">
        <f t="shared" ca="1" si="76"/>
        <v>215</v>
      </c>
      <c r="Z131" s="20"/>
      <c r="AB131" s="1">
        <f t="shared" ca="1" si="77"/>
        <v>89</v>
      </c>
      <c r="AC131" s="8">
        <f t="shared" si="78"/>
        <v>23499</v>
      </c>
      <c r="AD131" s="8">
        <f t="shared" ca="1" si="79"/>
        <v>24215</v>
      </c>
      <c r="AE131" s="8">
        <f t="shared" ca="1" si="80"/>
        <v>59</v>
      </c>
      <c r="AF131" s="37"/>
    </row>
    <row r="132" spans="2:32" ht="30" x14ac:dyDescent="0.25">
      <c r="B132" s="41" t="s">
        <v>86</v>
      </c>
      <c r="C132" s="42" t="s">
        <v>118</v>
      </c>
      <c r="D132" s="9">
        <v>21908</v>
      </c>
      <c r="E132" s="43" t="str">
        <f ca="1">VLOOKUP(AE132,категория!$B$4:$D$158,3,FALSE)</f>
        <v>IX</v>
      </c>
      <c r="F132" s="46" t="s">
        <v>101</v>
      </c>
      <c r="G132" s="30">
        <v>60</v>
      </c>
      <c r="H132" s="6">
        <f>IF(G132=0,"",IF(C132="ж","",VLOOKUP(G132,гири!$B$3:$C$200,2,FALSE)))</f>
        <v>50</v>
      </c>
      <c r="I132" s="20">
        <f t="shared" si="81"/>
        <v>8</v>
      </c>
      <c r="J132" s="111"/>
      <c r="K132" s="85" t="str">
        <f>IF(J132=0,"",IF(C132="ж",IF(AB132=67,VLOOKUP(J132,тянем!$H$3:$I$127,2,FALSE),VLOOKUP(J132,тянем!$K$3:$L$127,2,FALSE)),""))</f>
        <v/>
      </c>
      <c r="L132" s="91"/>
      <c r="M132" s="30">
        <v>5</v>
      </c>
      <c r="N132" s="6">
        <f ca="1">IF(M132=0,"",IF(C132="ж",IF(AB132=67,VLOOKUP(M132,пресс!$H$3:$I$127,2,FALSE),VLOOKUP(M132,пресс!$K$3:$L$127,2,FALSE)),IF(AB132=67,VLOOKUP(M132,пресс!$B$3:$C$127,2,FALSE),VLOOKUP(M132,пресс!$E$3:$F$127,2,FALSE))))</f>
        <v>5</v>
      </c>
      <c r="O132" s="20">
        <f t="shared" si="73"/>
        <v>15</v>
      </c>
      <c r="P132" s="27">
        <v>13</v>
      </c>
      <c r="Q132" s="6">
        <f ca="1">IF(P132="","",IF(C132="ж",IF(AB132=67,VLOOKUP(P132,наклон!$H$3:$I$128,2,FALSE),VLOOKUP(P132,наклон!$K$3:$L$128,2,FALSE)),IF(AB132=67,VLOOKUP(P132,наклон!$B$3:$C$128,2,FALSE),VLOOKUP(P132,наклон!$E$3:$F$128,2,FALSE))))</f>
        <v>64</v>
      </c>
      <c r="R132" s="20">
        <f t="shared" si="74"/>
        <v>6</v>
      </c>
      <c r="S132" s="84"/>
      <c r="T132" s="85" t="str">
        <f>IF(S132=0,"",IF(C132="ж",IFERROR(VLOOKUP(S132,прыг!$H$3:$I$128,2,FALSE),VLOOKUP(S132,прыг!$H$3:$I$128,2,TRUE)),IFERROR(VLOOKUP(S132,прыг!$B$3:$C$128,2,FALSE),VLOOKUP(S132,прыг!$B$3:$C$128,2,TRUE))))</f>
        <v/>
      </c>
      <c r="U132" s="86"/>
      <c r="V132" s="30">
        <v>31</v>
      </c>
      <c r="W132" s="6">
        <f ca="1">IF(V132=0,"",IF(AB132=67,"",VLOOKUP(V132,стрельба!$B$3:$C$129,2,FALSE)))</f>
        <v>52</v>
      </c>
      <c r="X132" s="20">
        <f t="shared" si="75"/>
        <v>8</v>
      </c>
      <c r="Y132" s="30">
        <f t="shared" ca="1" si="76"/>
        <v>171</v>
      </c>
      <c r="Z132" s="20"/>
      <c r="AB132" s="1">
        <f t="shared" ca="1" si="77"/>
        <v>89</v>
      </c>
      <c r="AC132" s="8">
        <f t="shared" si="78"/>
        <v>23520</v>
      </c>
      <c r="AD132" s="8">
        <f t="shared" ca="1" si="79"/>
        <v>24215</v>
      </c>
      <c r="AE132" s="8">
        <f t="shared" ca="1" si="80"/>
        <v>57</v>
      </c>
      <c r="AF132" s="37"/>
    </row>
    <row r="133" spans="2:32" ht="30" x14ac:dyDescent="0.25">
      <c r="B133" s="44" t="s">
        <v>155</v>
      </c>
      <c r="C133" s="42" t="s">
        <v>118</v>
      </c>
      <c r="D133" s="9">
        <v>24439</v>
      </c>
      <c r="E133" s="43" t="str">
        <f ca="1">VLOOKUP(AE133,категория!$B$4:$D$158,3,FALSE)</f>
        <v>IX</v>
      </c>
      <c r="F133" s="25" t="s">
        <v>96</v>
      </c>
      <c r="G133" s="30">
        <v>80</v>
      </c>
      <c r="H133" s="6">
        <f>IF(G133=0,"",IF(C133="ж","",VLOOKUP(G133,гири!$B$3:$C$200,2,FALSE)))</f>
        <v>60</v>
      </c>
      <c r="I133" s="20">
        <f t="shared" si="81"/>
        <v>4</v>
      </c>
      <c r="J133" s="111"/>
      <c r="K133" s="85" t="str">
        <f>IF(J133=0,"",IF(C133="ж",IF(AB133=67,VLOOKUP(J133,тянем!$H$3:$I$127,2,FALSE),VLOOKUP(J133,тянем!$K$3:$L$127,2,FALSE)),""))</f>
        <v/>
      </c>
      <c r="L133" s="91"/>
      <c r="M133" s="30">
        <v>24</v>
      </c>
      <c r="N133" s="6">
        <f ca="1">IF(M133=0,"",IF(C133="ж",IF(AB133=67,VLOOKUP(M133,пресс!$H$3:$I$127,2,FALSE),VLOOKUP(M133,пресс!$K$3:$L$127,2,FALSE)),IF(AB133=67,VLOOKUP(M133,пресс!$B$3:$C$127,2,FALSE),VLOOKUP(M133,пресс!$E$3:$F$127,2,FALSE))))</f>
        <v>24</v>
      </c>
      <c r="O133" s="20">
        <f t="shared" si="73"/>
        <v>10</v>
      </c>
      <c r="P133" s="27">
        <v>11</v>
      </c>
      <c r="Q133" s="6">
        <f ca="1">IF(P133="","",IF(C133="ж",IF(AB133=67,VLOOKUP(P133,наклон!$H$3:$I$128,2,FALSE),VLOOKUP(P133,наклон!$K$3:$L$128,2,FALSE)),IF(AB133=67,VLOOKUP(P133,наклон!$B$3:$C$128,2,FALSE),VLOOKUP(P133,наклон!$E$3:$F$128,2,FALSE))))</f>
        <v>58</v>
      </c>
      <c r="R133" s="20">
        <f t="shared" si="74"/>
        <v>7</v>
      </c>
      <c r="S133" s="84"/>
      <c r="T133" s="85" t="str">
        <f>IF(S133=0,"",IF(C133="ж",IFERROR(VLOOKUP(S133,прыг!$H$3:$I$128,2,FALSE),VLOOKUP(S133,прыг!$H$3:$I$128,2,TRUE)),IFERROR(VLOOKUP(S133,прыг!$B$3:$C$128,2,FALSE),VLOOKUP(S133,прыг!$B$3:$C$128,2,TRUE))))</f>
        <v/>
      </c>
      <c r="U133" s="86"/>
      <c r="V133" s="30">
        <v>40</v>
      </c>
      <c r="W133" s="6">
        <f ca="1">IF(V133=0,"",IF(AB133=67,"",VLOOKUP(V133,стрельба!$B$3:$C$129,2,FALSE)))</f>
        <v>70</v>
      </c>
      <c r="X133" s="20">
        <f t="shared" si="75"/>
        <v>2</v>
      </c>
      <c r="Y133" s="30">
        <f t="shared" ca="1" si="76"/>
        <v>212</v>
      </c>
      <c r="Z133" s="20"/>
      <c r="AB133" s="1">
        <f t="shared" ca="1" si="77"/>
        <v>89</v>
      </c>
      <c r="AC133" s="8">
        <f t="shared" si="78"/>
        <v>23603</v>
      </c>
      <c r="AD133" s="8">
        <f t="shared" ca="1" si="79"/>
        <v>24215</v>
      </c>
      <c r="AE133" s="8">
        <f t="shared" ca="1" si="80"/>
        <v>51</v>
      </c>
      <c r="AF133" s="37"/>
    </row>
    <row r="134" spans="2:32" ht="30" x14ac:dyDescent="0.25">
      <c r="B134" s="41" t="s">
        <v>65</v>
      </c>
      <c r="C134" s="42" t="s">
        <v>118</v>
      </c>
      <c r="D134" s="9">
        <v>22880</v>
      </c>
      <c r="E134" s="43" t="str">
        <f ca="1">VLOOKUP(AE134,категория!$B$4:$D$158,3,FALSE)</f>
        <v>IX</v>
      </c>
      <c r="F134" s="25" t="s">
        <v>22</v>
      </c>
      <c r="G134" s="30">
        <v>79</v>
      </c>
      <c r="H134" s="6">
        <f>IF(G134=0,"",IF(C134="ж","",VLOOKUP(G134,гири!$B$3:$C$200,2,FALSE)))</f>
        <v>59</v>
      </c>
      <c r="I134" s="20">
        <f t="shared" si="81"/>
        <v>7</v>
      </c>
      <c r="J134" s="111"/>
      <c r="K134" s="85" t="str">
        <f>IF(J134=0,"",IF(C134="ж",IF(AB134=67,VLOOKUP(J134,тянем!$H$3:$I$127,2,FALSE),VLOOKUP(J134,тянем!$K$3:$L$127,2,FALSE)),""))</f>
        <v/>
      </c>
      <c r="L134" s="91"/>
      <c r="M134" s="30">
        <v>33</v>
      </c>
      <c r="N134" s="6">
        <f ca="1">IF(M134=0,"",IF(C134="ж",IF(AB134=67,VLOOKUP(M134,пресс!$H$3:$I$127,2,FALSE),VLOOKUP(M134,пресс!$K$3:$L$127,2,FALSE)),IF(AB134=67,VLOOKUP(M134,пресс!$B$3:$C$127,2,FALSE),VLOOKUP(M134,пресс!$E$3:$F$127,2,FALSE))))</f>
        <v>33</v>
      </c>
      <c r="O134" s="20">
        <f t="shared" si="73"/>
        <v>4</v>
      </c>
      <c r="P134" s="27">
        <v>11</v>
      </c>
      <c r="Q134" s="6">
        <f ca="1">IF(P134="","",IF(C134="ж",IF(AB134=67,VLOOKUP(P134,наклон!$H$3:$I$128,2,FALSE),VLOOKUP(P134,наклон!$K$3:$L$128,2,FALSE)),IF(AB134=67,VLOOKUP(P134,наклон!$B$3:$C$128,2,FALSE),VLOOKUP(P134,наклон!$E$3:$F$128,2,FALSE))))</f>
        <v>58</v>
      </c>
      <c r="R134" s="20">
        <f t="shared" si="74"/>
        <v>7</v>
      </c>
      <c r="S134" s="84"/>
      <c r="T134" s="85" t="str">
        <f>IF(S134=0,"",IF(C134="ж",IFERROR(VLOOKUP(S134,прыг!$H$3:$I$128,2,FALSE),VLOOKUP(S134,прыг!$H$3:$I$128,2,TRUE)),IFERROR(VLOOKUP(S134,прыг!$B$3:$C$128,2,FALSE),VLOOKUP(S134,прыг!$B$3:$C$128,2,TRUE))))</f>
        <v/>
      </c>
      <c r="U134" s="86"/>
      <c r="V134" s="30">
        <v>17</v>
      </c>
      <c r="W134" s="6">
        <f ca="1">IF(V134=0,"",IF(AB134=67,"",VLOOKUP(V134,стрельба!$B$3:$C$129,2,FALSE)))</f>
        <v>24</v>
      </c>
      <c r="X134" s="20">
        <f t="shared" si="75"/>
        <v>12</v>
      </c>
      <c r="Y134" s="30">
        <f t="shared" ca="1" si="76"/>
        <v>174</v>
      </c>
      <c r="Z134" s="20"/>
      <c r="AB134" s="1">
        <f t="shared" ca="1" si="77"/>
        <v>89</v>
      </c>
      <c r="AC134" s="8">
        <f t="shared" si="78"/>
        <v>23552</v>
      </c>
      <c r="AD134" s="8">
        <f t="shared" ca="1" si="79"/>
        <v>24215</v>
      </c>
      <c r="AE134" s="8">
        <f t="shared" ca="1" si="80"/>
        <v>55</v>
      </c>
      <c r="AF134" s="37"/>
    </row>
    <row r="135" spans="2:32" ht="30.75" thickBot="1" x14ac:dyDescent="0.3">
      <c r="B135" s="79" t="s">
        <v>132</v>
      </c>
      <c r="C135" s="80" t="s">
        <v>118</v>
      </c>
      <c r="D135" s="21">
        <v>21975</v>
      </c>
      <c r="E135" s="61" t="str">
        <f ca="1">VLOOKUP(AE135,категория!$B$4:$D$158,3,FALSE)</f>
        <v>IX</v>
      </c>
      <c r="F135" s="62" t="s">
        <v>128</v>
      </c>
      <c r="G135" s="31">
        <v>45</v>
      </c>
      <c r="H135" s="22">
        <f>IF(G135=0,"",IF(C135="ж","",VLOOKUP(G135,гири!$B$3:$C$200,2,FALSE)))</f>
        <v>42</v>
      </c>
      <c r="I135" s="23">
        <f t="shared" si="81"/>
        <v>13</v>
      </c>
      <c r="J135" s="112"/>
      <c r="K135" s="88" t="str">
        <f>IF(J135=0,"",IF(C135="ж",IF(AB135=67,VLOOKUP(J135,тянем!$H$3:$I$127,2,FALSE),VLOOKUP(J135,тянем!$K$3:$L$127,2,FALSE)),""))</f>
        <v/>
      </c>
      <c r="L135" s="92"/>
      <c r="M135" s="31">
        <v>18</v>
      </c>
      <c r="N135" s="22">
        <f ca="1">IF(M135=0,"",IF(C135="ж",IF(AB135=67,VLOOKUP(M135,пресс!$H$3:$I$127,2,FALSE),VLOOKUP(M135,пресс!$K$3:$L$127,2,FALSE)),IF(AB135=67,VLOOKUP(M135,пресс!$B$3:$C$127,2,FALSE),VLOOKUP(M135,пресс!$E$3:$F$127,2,FALSE))))</f>
        <v>18</v>
      </c>
      <c r="O135" s="23">
        <f t="shared" si="73"/>
        <v>13</v>
      </c>
      <c r="P135" s="28">
        <v>10</v>
      </c>
      <c r="Q135" s="22">
        <f ca="1">IF(P135="","",IF(C135="ж",IF(AB135=67,VLOOKUP(P135,наклон!$H$3:$I$128,2,FALSE),VLOOKUP(P135,наклон!$K$3:$L$128,2,FALSE)),IF(AB135=67,VLOOKUP(P135,наклон!$B$3:$C$128,2,FALSE),VLOOKUP(P135,наклон!$E$3:$F$128,2,FALSE))))</f>
        <v>55</v>
      </c>
      <c r="R135" s="23">
        <f t="shared" si="74"/>
        <v>9</v>
      </c>
      <c r="S135" s="87"/>
      <c r="T135" s="88" t="str">
        <f>IF(S135=0,"",IF(C135="ж",IFERROR(VLOOKUP(S135,прыг!$H$3:$I$128,2,FALSE),VLOOKUP(S135,прыг!$H$3:$I$128,2,TRUE)),IFERROR(VLOOKUP(S135,прыг!$B$3:$C$128,2,FALSE),VLOOKUP(S135,прыг!$B$3:$C$128,2,TRUE))))</f>
        <v/>
      </c>
      <c r="U135" s="89"/>
      <c r="V135" s="31">
        <v>10</v>
      </c>
      <c r="W135" s="22">
        <f ca="1">IF(V135=0,"",IF(AB135=67,"",VLOOKUP(V135,стрельба!$B$3:$C$129,2,FALSE)))</f>
        <v>10</v>
      </c>
      <c r="X135" s="23">
        <f t="shared" si="75"/>
        <v>14</v>
      </c>
      <c r="Y135" s="31">
        <f t="shared" ca="1" si="76"/>
        <v>125</v>
      </c>
      <c r="Z135" s="23"/>
      <c r="AB135" s="1">
        <f t="shared" ca="1" si="77"/>
        <v>89</v>
      </c>
      <c r="AC135" s="8">
        <f t="shared" si="78"/>
        <v>23522</v>
      </c>
      <c r="AD135" s="8">
        <f t="shared" ca="1" si="79"/>
        <v>24215</v>
      </c>
      <c r="AE135" s="8">
        <f t="shared" ca="1" si="80"/>
        <v>57</v>
      </c>
      <c r="AF135" s="37"/>
    </row>
    <row r="136" spans="2:32" ht="16.5" thickBot="1" x14ac:dyDescent="0.3">
      <c r="B136" s="69"/>
      <c r="C136" s="70"/>
      <c r="D136" s="71"/>
      <c r="E136" s="72"/>
      <c r="F136" s="73"/>
      <c r="G136" s="74"/>
      <c r="H136" s="75"/>
      <c r="I136" s="76"/>
      <c r="J136" s="77"/>
      <c r="K136" s="75"/>
      <c r="L136" s="78"/>
      <c r="M136" s="74"/>
      <c r="N136" s="75"/>
      <c r="O136" s="76"/>
      <c r="P136" s="77"/>
      <c r="Q136" s="75"/>
      <c r="R136" s="78"/>
      <c r="S136" s="74"/>
      <c r="T136" s="75"/>
      <c r="U136" s="76"/>
      <c r="V136" s="74"/>
      <c r="W136" s="75"/>
      <c r="X136" s="76"/>
      <c r="Y136" s="77"/>
      <c r="Z136" s="76"/>
      <c r="AC136" s="8"/>
      <c r="AD136" s="8"/>
      <c r="AE136" s="8"/>
    </row>
  </sheetData>
  <sortState ref="B10:AF125">
    <sortCondition ref="C10:C125"/>
    <sortCondition ref="E10:E125"/>
  </sortState>
  <mergeCells count="30">
    <mergeCell ref="C1:Z1"/>
    <mergeCell ref="C2:Z2"/>
    <mergeCell ref="C3:Y3"/>
    <mergeCell ref="C4:Z4"/>
    <mergeCell ref="C5:Z5"/>
    <mergeCell ref="C6:J6"/>
    <mergeCell ref="Y6:Z6"/>
    <mergeCell ref="E8:E9"/>
    <mergeCell ref="F8:F9"/>
    <mergeCell ref="V8:X8"/>
    <mergeCell ref="C8:C9"/>
    <mergeCell ref="D8:D9"/>
    <mergeCell ref="B8:B9"/>
    <mergeCell ref="G8:I8"/>
    <mergeCell ref="J8:L8"/>
    <mergeCell ref="Y8:Y9"/>
    <mergeCell ref="Z8:Z9"/>
    <mergeCell ref="M8:O8"/>
    <mergeCell ref="P8:R8"/>
    <mergeCell ref="S8:U8"/>
    <mergeCell ref="B76:Z76"/>
    <mergeCell ref="B10:Z10"/>
    <mergeCell ref="B90:Z90"/>
    <mergeCell ref="B103:Z103"/>
    <mergeCell ref="B120:Z120"/>
    <mergeCell ref="B75:Z75"/>
    <mergeCell ref="B11:Z11"/>
    <mergeCell ref="B24:Z24"/>
    <mergeCell ref="B43:Z43"/>
    <mergeCell ref="B63:Z63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3:D101"/>
  <sheetViews>
    <sheetView workbookViewId="0">
      <selection activeCell="F32" sqref="F32"/>
    </sheetView>
  </sheetViews>
  <sheetFormatPr defaultRowHeight="15" x14ac:dyDescent="0.25"/>
  <sheetData>
    <row r="3" spans="2:4" x14ac:dyDescent="0.25">
      <c r="B3" t="s">
        <v>106</v>
      </c>
    </row>
    <row r="5" spans="2:4" x14ac:dyDescent="0.25">
      <c r="B5">
        <v>6</v>
      </c>
      <c r="C5">
        <v>1</v>
      </c>
      <c r="D5" t="s">
        <v>107</v>
      </c>
    </row>
    <row r="6" spans="2:4" x14ac:dyDescent="0.25">
      <c r="B6">
        <v>7</v>
      </c>
      <c r="C6">
        <v>1</v>
      </c>
      <c r="D6" t="s">
        <v>107</v>
      </c>
    </row>
    <row r="7" spans="2:4" x14ac:dyDescent="0.25">
      <c r="B7">
        <v>8</v>
      </c>
      <c r="C7">
        <v>1</v>
      </c>
      <c r="D7" t="s">
        <v>107</v>
      </c>
    </row>
    <row r="8" spans="2:4" x14ac:dyDescent="0.25">
      <c r="B8">
        <v>9</v>
      </c>
      <c r="C8">
        <v>2</v>
      </c>
      <c r="D8" t="s">
        <v>108</v>
      </c>
    </row>
    <row r="9" spans="2:4" x14ac:dyDescent="0.25">
      <c r="B9">
        <v>10</v>
      </c>
      <c r="C9">
        <v>2</v>
      </c>
      <c r="D9" t="s">
        <v>108</v>
      </c>
    </row>
    <row r="10" spans="2:4" x14ac:dyDescent="0.25">
      <c r="B10">
        <v>11</v>
      </c>
      <c r="C10">
        <v>3</v>
      </c>
      <c r="D10" t="s">
        <v>109</v>
      </c>
    </row>
    <row r="11" spans="2:4" x14ac:dyDescent="0.25">
      <c r="B11">
        <v>12</v>
      </c>
      <c r="C11">
        <v>3</v>
      </c>
      <c r="D11" t="s">
        <v>109</v>
      </c>
    </row>
    <row r="12" spans="2:4" x14ac:dyDescent="0.25">
      <c r="B12">
        <v>13</v>
      </c>
      <c r="C12">
        <v>4</v>
      </c>
      <c r="D12" t="s">
        <v>110</v>
      </c>
    </row>
    <row r="13" spans="2:4" x14ac:dyDescent="0.25">
      <c r="B13">
        <v>14</v>
      </c>
      <c r="C13">
        <v>4</v>
      </c>
      <c r="D13" t="s">
        <v>110</v>
      </c>
    </row>
    <row r="14" spans="2:4" x14ac:dyDescent="0.25">
      <c r="B14">
        <v>15</v>
      </c>
      <c r="C14">
        <v>4</v>
      </c>
      <c r="D14" t="s">
        <v>110</v>
      </c>
    </row>
    <row r="15" spans="2:4" x14ac:dyDescent="0.25">
      <c r="B15">
        <v>16</v>
      </c>
      <c r="C15">
        <v>5</v>
      </c>
      <c r="D15" t="s">
        <v>111</v>
      </c>
    </row>
    <row r="16" spans="2:4" x14ac:dyDescent="0.25">
      <c r="B16">
        <v>17</v>
      </c>
      <c r="C16">
        <v>5</v>
      </c>
      <c r="D16" t="s">
        <v>111</v>
      </c>
    </row>
    <row r="17" spans="2:4" x14ac:dyDescent="0.25">
      <c r="B17">
        <v>18</v>
      </c>
      <c r="C17">
        <v>6</v>
      </c>
      <c r="D17" t="s">
        <v>5</v>
      </c>
    </row>
    <row r="18" spans="2:4" x14ac:dyDescent="0.25">
      <c r="B18">
        <v>19</v>
      </c>
      <c r="C18">
        <v>6</v>
      </c>
      <c r="D18" t="s">
        <v>5</v>
      </c>
    </row>
    <row r="19" spans="2:4" x14ac:dyDescent="0.25">
      <c r="B19">
        <v>20</v>
      </c>
      <c r="C19">
        <v>6</v>
      </c>
      <c r="D19" t="s">
        <v>5</v>
      </c>
    </row>
    <row r="20" spans="2:4" x14ac:dyDescent="0.25">
      <c r="B20">
        <v>21</v>
      </c>
      <c r="C20">
        <v>6</v>
      </c>
      <c r="D20" t="s">
        <v>5</v>
      </c>
    </row>
    <row r="21" spans="2:4" x14ac:dyDescent="0.25">
      <c r="B21">
        <v>22</v>
      </c>
      <c r="C21">
        <v>6</v>
      </c>
      <c r="D21" t="s">
        <v>5</v>
      </c>
    </row>
    <row r="22" spans="2:4" x14ac:dyDescent="0.25">
      <c r="B22">
        <v>23</v>
      </c>
      <c r="C22">
        <v>6</v>
      </c>
      <c r="D22" t="s">
        <v>5</v>
      </c>
    </row>
    <row r="23" spans="2:4" x14ac:dyDescent="0.25">
      <c r="B23">
        <v>24</v>
      </c>
      <c r="C23">
        <v>6</v>
      </c>
      <c r="D23" t="s">
        <v>5</v>
      </c>
    </row>
    <row r="24" spans="2:4" x14ac:dyDescent="0.25">
      <c r="B24">
        <v>25</v>
      </c>
      <c r="C24">
        <v>6</v>
      </c>
      <c r="D24" t="s">
        <v>5</v>
      </c>
    </row>
    <row r="25" spans="2:4" x14ac:dyDescent="0.25">
      <c r="B25">
        <v>26</v>
      </c>
      <c r="C25">
        <v>6</v>
      </c>
      <c r="D25" t="s">
        <v>5</v>
      </c>
    </row>
    <row r="26" spans="2:4" x14ac:dyDescent="0.25">
      <c r="B26">
        <v>27</v>
      </c>
      <c r="C26">
        <v>6</v>
      </c>
      <c r="D26" t="s">
        <v>5</v>
      </c>
    </row>
    <row r="27" spans="2:4" x14ac:dyDescent="0.25">
      <c r="B27">
        <v>28</v>
      </c>
      <c r="C27">
        <v>6</v>
      </c>
      <c r="D27" t="s">
        <v>5</v>
      </c>
    </row>
    <row r="28" spans="2:4" x14ac:dyDescent="0.25">
      <c r="B28">
        <v>29</v>
      </c>
      <c r="C28">
        <v>6</v>
      </c>
      <c r="D28" t="s">
        <v>5</v>
      </c>
    </row>
    <row r="29" spans="2:4" x14ac:dyDescent="0.25">
      <c r="B29">
        <v>30</v>
      </c>
      <c r="C29">
        <v>7</v>
      </c>
      <c r="D29" t="s">
        <v>6</v>
      </c>
    </row>
    <row r="30" spans="2:4" x14ac:dyDescent="0.25">
      <c r="B30">
        <v>31</v>
      </c>
      <c r="C30">
        <v>7</v>
      </c>
      <c r="D30" t="s">
        <v>6</v>
      </c>
    </row>
    <row r="31" spans="2:4" x14ac:dyDescent="0.25">
      <c r="B31">
        <v>32</v>
      </c>
      <c r="C31">
        <v>7</v>
      </c>
      <c r="D31" t="s">
        <v>6</v>
      </c>
    </row>
    <row r="32" spans="2:4" x14ac:dyDescent="0.25">
      <c r="B32">
        <v>33</v>
      </c>
      <c r="C32">
        <v>7</v>
      </c>
      <c r="D32" t="s">
        <v>6</v>
      </c>
    </row>
    <row r="33" spans="2:4" x14ac:dyDescent="0.25">
      <c r="B33">
        <v>34</v>
      </c>
      <c r="C33">
        <v>7</v>
      </c>
      <c r="D33" t="s">
        <v>6</v>
      </c>
    </row>
    <row r="34" spans="2:4" x14ac:dyDescent="0.25">
      <c r="B34">
        <v>35</v>
      </c>
      <c r="C34">
        <v>7</v>
      </c>
      <c r="D34" t="s">
        <v>6</v>
      </c>
    </row>
    <row r="35" spans="2:4" x14ac:dyDescent="0.25">
      <c r="B35">
        <v>36</v>
      </c>
      <c r="C35">
        <v>7</v>
      </c>
      <c r="D35" t="s">
        <v>6</v>
      </c>
    </row>
    <row r="36" spans="2:4" x14ac:dyDescent="0.25">
      <c r="B36">
        <v>37</v>
      </c>
      <c r="C36">
        <v>7</v>
      </c>
      <c r="D36" t="s">
        <v>6</v>
      </c>
    </row>
    <row r="37" spans="2:4" x14ac:dyDescent="0.25">
      <c r="B37">
        <v>38</v>
      </c>
      <c r="C37">
        <v>7</v>
      </c>
      <c r="D37" t="s">
        <v>6</v>
      </c>
    </row>
    <row r="38" spans="2:4" x14ac:dyDescent="0.25">
      <c r="B38">
        <v>39</v>
      </c>
      <c r="C38">
        <v>7</v>
      </c>
      <c r="D38" t="s">
        <v>6</v>
      </c>
    </row>
    <row r="39" spans="2:4" x14ac:dyDescent="0.25">
      <c r="B39">
        <v>40</v>
      </c>
      <c r="C39">
        <v>8</v>
      </c>
      <c r="D39" t="s">
        <v>7</v>
      </c>
    </row>
    <row r="40" spans="2:4" x14ac:dyDescent="0.25">
      <c r="B40">
        <v>41</v>
      </c>
      <c r="C40">
        <v>8</v>
      </c>
      <c r="D40" t="s">
        <v>7</v>
      </c>
    </row>
    <row r="41" spans="2:4" x14ac:dyDescent="0.25">
      <c r="B41">
        <v>42</v>
      </c>
      <c r="C41">
        <v>8</v>
      </c>
      <c r="D41" t="s">
        <v>7</v>
      </c>
    </row>
    <row r="42" spans="2:4" x14ac:dyDescent="0.25">
      <c r="B42">
        <v>43</v>
      </c>
      <c r="C42">
        <v>8</v>
      </c>
      <c r="D42" t="s">
        <v>7</v>
      </c>
    </row>
    <row r="43" spans="2:4" x14ac:dyDescent="0.25">
      <c r="B43">
        <v>44</v>
      </c>
      <c r="C43">
        <v>8</v>
      </c>
      <c r="D43" t="s">
        <v>7</v>
      </c>
    </row>
    <row r="44" spans="2:4" x14ac:dyDescent="0.25">
      <c r="B44">
        <v>45</v>
      </c>
      <c r="C44">
        <v>8</v>
      </c>
      <c r="D44" t="s">
        <v>7</v>
      </c>
    </row>
    <row r="45" spans="2:4" x14ac:dyDescent="0.25">
      <c r="B45">
        <v>46</v>
      </c>
      <c r="C45">
        <v>8</v>
      </c>
      <c r="D45" t="s">
        <v>7</v>
      </c>
    </row>
    <row r="46" spans="2:4" x14ac:dyDescent="0.25">
      <c r="B46">
        <v>47</v>
      </c>
      <c r="C46">
        <v>8</v>
      </c>
      <c r="D46" t="s">
        <v>7</v>
      </c>
    </row>
    <row r="47" spans="2:4" x14ac:dyDescent="0.25">
      <c r="B47">
        <v>48</v>
      </c>
      <c r="C47">
        <v>8</v>
      </c>
      <c r="D47" t="s">
        <v>7</v>
      </c>
    </row>
    <row r="48" spans="2:4" x14ac:dyDescent="0.25">
      <c r="B48">
        <v>49</v>
      </c>
      <c r="C48">
        <v>8</v>
      </c>
      <c r="D48" t="s">
        <v>7</v>
      </c>
    </row>
    <row r="49" spans="2:4" x14ac:dyDescent="0.25">
      <c r="B49">
        <v>50</v>
      </c>
      <c r="C49">
        <v>9</v>
      </c>
      <c r="D49" t="s">
        <v>11</v>
      </c>
    </row>
    <row r="50" spans="2:4" x14ac:dyDescent="0.25">
      <c r="B50">
        <v>51</v>
      </c>
      <c r="C50">
        <v>9</v>
      </c>
      <c r="D50" t="s">
        <v>11</v>
      </c>
    </row>
    <row r="51" spans="2:4" ht="15" customHeight="1" x14ac:dyDescent="0.25">
      <c r="B51">
        <v>52</v>
      </c>
      <c r="C51">
        <v>9</v>
      </c>
      <c r="D51" t="s">
        <v>11</v>
      </c>
    </row>
    <row r="52" spans="2:4" ht="15" customHeight="1" x14ac:dyDescent="0.25">
      <c r="B52">
        <v>53</v>
      </c>
      <c r="C52">
        <v>9</v>
      </c>
      <c r="D52" t="s">
        <v>11</v>
      </c>
    </row>
    <row r="53" spans="2:4" ht="15.75" customHeight="1" x14ac:dyDescent="0.25">
      <c r="B53">
        <v>54</v>
      </c>
      <c r="C53">
        <v>9</v>
      </c>
      <c r="D53" t="s">
        <v>11</v>
      </c>
    </row>
    <row r="54" spans="2:4" x14ac:dyDescent="0.25">
      <c r="B54">
        <v>55</v>
      </c>
      <c r="C54">
        <v>9</v>
      </c>
      <c r="D54" t="s">
        <v>11</v>
      </c>
    </row>
    <row r="55" spans="2:4" x14ac:dyDescent="0.25">
      <c r="B55">
        <v>56</v>
      </c>
      <c r="C55">
        <v>9</v>
      </c>
      <c r="D55" t="s">
        <v>11</v>
      </c>
    </row>
    <row r="56" spans="2:4" x14ac:dyDescent="0.25">
      <c r="B56">
        <v>57</v>
      </c>
      <c r="C56">
        <v>9</v>
      </c>
      <c r="D56" t="s">
        <v>11</v>
      </c>
    </row>
    <row r="57" spans="2:4" x14ac:dyDescent="0.25">
      <c r="B57">
        <v>58</v>
      </c>
      <c r="C57">
        <v>9</v>
      </c>
      <c r="D57" t="s">
        <v>11</v>
      </c>
    </row>
    <row r="58" spans="2:4" x14ac:dyDescent="0.25">
      <c r="B58">
        <v>59</v>
      </c>
      <c r="C58">
        <v>9</v>
      </c>
      <c r="D58" t="s">
        <v>11</v>
      </c>
    </row>
    <row r="59" spans="2:4" x14ac:dyDescent="0.25">
      <c r="B59">
        <v>60</v>
      </c>
      <c r="C59">
        <v>10</v>
      </c>
      <c r="D59" t="s">
        <v>12</v>
      </c>
    </row>
    <row r="60" spans="2:4" x14ac:dyDescent="0.25">
      <c r="B60">
        <v>61</v>
      </c>
      <c r="C60">
        <v>10</v>
      </c>
      <c r="D60" t="s">
        <v>12</v>
      </c>
    </row>
    <row r="61" spans="2:4" x14ac:dyDescent="0.25">
      <c r="B61">
        <v>62</v>
      </c>
      <c r="C61">
        <v>10</v>
      </c>
      <c r="D61" t="s">
        <v>12</v>
      </c>
    </row>
    <row r="62" spans="2:4" x14ac:dyDescent="0.25">
      <c r="B62">
        <v>63</v>
      </c>
      <c r="C62">
        <v>10</v>
      </c>
      <c r="D62" t="s">
        <v>12</v>
      </c>
    </row>
    <row r="63" spans="2:4" x14ac:dyDescent="0.25">
      <c r="B63">
        <v>64</v>
      </c>
      <c r="C63">
        <v>10</v>
      </c>
      <c r="D63" t="s">
        <v>12</v>
      </c>
    </row>
    <row r="64" spans="2:4" x14ac:dyDescent="0.25">
      <c r="B64">
        <v>65</v>
      </c>
      <c r="C64">
        <v>10</v>
      </c>
      <c r="D64" t="s">
        <v>12</v>
      </c>
    </row>
    <row r="65" spans="2:4" x14ac:dyDescent="0.25">
      <c r="B65">
        <v>66</v>
      </c>
      <c r="C65">
        <v>10</v>
      </c>
      <c r="D65" t="s">
        <v>12</v>
      </c>
    </row>
    <row r="66" spans="2:4" x14ac:dyDescent="0.25">
      <c r="B66">
        <v>67</v>
      </c>
      <c r="C66">
        <v>10</v>
      </c>
      <c r="D66" t="s">
        <v>12</v>
      </c>
    </row>
    <row r="67" spans="2:4" x14ac:dyDescent="0.25">
      <c r="B67">
        <v>68</v>
      </c>
      <c r="C67">
        <v>10</v>
      </c>
      <c r="D67" t="s">
        <v>12</v>
      </c>
    </row>
    <row r="68" spans="2:4" x14ac:dyDescent="0.25">
      <c r="B68">
        <v>69</v>
      </c>
      <c r="C68">
        <v>10</v>
      </c>
      <c r="D68" t="s">
        <v>12</v>
      </c>
    </row>
    <row r="69" spans="2:4" x14ac:dyDescent="0.25">
      <c r="B69">
        <v>70</v>
      </c>
      <c r="C69">
        <v>11</v>
      </c>
      <c r="D69" t="s">
        <v>112</v>
      </c>
    </row>
    <row r="70" spans="2:4" x14ac:dyDescent="0.25">
      <c r="B70">
        <v>71</v>
      </c>
      <c r="C70">
        <v>11</v>
      </c>
      <c r="D70" t="s">
        <v>112</v>
      </c>
    </row>
    <row r="71" spans="2:4" x14ac:dyDescent="0.25">
      <c r="B71">
        <v>72</v>
      </c>
      <c r="C71">
        <v>11</v>
      </c>
      <c r="D71" t="s">
        <v>112</v>
      </c>
    </row>
    <row r="72" spans="2:4" x14ac:dyDescent="0.25">
      <c r="B72">
        <v>73</v>
      </c>
      <c r="C72">
        <v>11</v>
      </c>
      <c r="D72" t="s">
        <v>112</v>
      </c>
    </row>
    <row r="73" spans="2:4" x14ac:dyDescent="0.25">
      <c r="B73">
        <v>74</v>
      </c>
      <c r="C73">
        <v>11</v>
      </c>
      <c r="D73" t="s">
        <v>112</v>
      </c>
    </row>
    <row r="74" spans="2:4" x14ac:dyDescent="0.25">
      <c r="B74">
        <v>75</v>
      </c>
      <c r="C74">
        <v>11</v>
      </c>
      <c r="D74" t="s">
        <v>112</v>
      </c>
    </row>
    <row r="75" spans="2:4" x14ac:dyDescent="0.25">
      <c r="B75">
        <v>76</v>
      </c>
      <c r="C75">
        <v>11</v>
      </c>
      <c r="D75" t="s">
        <v>112</v>
      </c>
    </row>
    <row r="76" spans="2:4" x14ac:dyDescent="0.25">
      <c r="B76">
        <v>77</v>
      </c>
      <c r="C76">
        <v>11</v>
      </c>
      <c r="D76" t="s">
        <v>112</v>
      </c>
    </row>
    <row r="77" spans="2:4" x14ac:dyDescent="0.25">
      <c r="B77">
        <v>78</v>
      </c>
      <c r="C77">
        <v>11</v>
      </c>
      <c r="D77" t="s">
        <v>112</v>
      </c>
    </row>
    <row r="78" spans="2:4" x14ac:dyDescent="0.25">
      <c r="B78">
        <v>79</v>
      </c>
      <c r="C78">
        <v>11</v>
      </c>
      <c r="D78" t="s">
        <v>112</v>
      </c>
    </row>
    <row r="79" spans="2:4" x14ac:dyDescent="0.25">
      <c r="B79">
        <v>80</v>
      </c>
      <c r="C79">
        <v>11</v>
      </c>
      <c r="D79" t="s">
        <v>112</v>
      </c>
    </row>
    <row r="80" spans="2:4" x14ac:dyDescent="0.25">
      <c r="B80">
        <v>81</v>
      </c>
      <c r="C80">
        <v>11</v>
      </c>
      <c r="D80" t="s">
        <v>112</v>
      </c>
    </row>
    <row r="81" spans="2:4" x14ac:dyDescent="0.25">
      <c r="B81">
        <v>82</v>
      </c>
      <c r="C81">
        <v>11</v>
      </c>
      <c r="D81" t="s">
        <v>112</v>
      </c>
    </row>
    <row r="82" spans="2:4" x14ac:dyDescent="0.25">
      <c r="B82">
        <v>83</v>
      </c>
      <c r="C82">
        <v>11</v>
      </c>
      <c r="D82" t="s">
        <v>112</v>
      </c>
    </row>
    <row r="83" spans="2:4" x14ac:dyDescent="0.25">
      <c r="B83">
        <v>84</v>
      </c>
      <c r="C83">
        <v>11</v>
      </c>
      <c r="D83" t="s">
        <v>112</v>
      </c>
    </row>
    <row r="84" spans="2:4" x14ac:dyDescent="0.25">
      <c r="B84">
        <v>85</v>
      </c>
      <c r="C84">
        <v>11</v>
      </c>
      <c r="D84" t="s">
        <v>112</v>
      </c>
    </row>
    <row r="85" spans="2:4" x14ac:dyDescent="0.25">
      <c r="B85">
        <v>86</v>
      </c>
      <c r="C85">
        <v>11</v>
      </c>
      <c r="D85" t="s">
        <v>112</v>
      </c>
    </row>
    <row r="86" spans="2:4" x14ac:dyDescent="0.25">
      <c r="B86">
        <v>87</v>
      </c>
      <c r="C86">
        <v>11</v>
      </c>
      <c r="D86" t="s">
        <v>112</v>
      </c>
    </row>
    <row r="87" spans="2:4" x14ac:dyDescent="0.25">
      <c r="B87">
        <v>88</v>
      </c>
      <c r="C87">
        <v>11</v>
      </c>
      <c r="D87" t="s">
        <v>112</v>
      </c>
    </row>
    <row r="88" spans="2:4" x14ac:dyDescent="0.25">
      <c r="B88">
        <v>89</v>
      </c>
      <c r="C88">
        <v>11</v>
      </c>
      <c r="D88" t="s">
        <v>112</v>
      </c>
    </row>
    <row r="89" spans="2:4" x14ac:dyDescent="0.25">
      <c r="B89">
        <v>90</v>
      </c>
      <c r="C89">
        <v>11</v>
      </c>
      <c r="D89" t="s">
        <v>112</v>
      </c>
    </row>
    <row r="90" spans="2:4" x14ac:dyDescent="0.25">
      <c r="B90">
        <v>91</v>
      </c>
      <c r="C90">
        <v>11</v>
      </c>
      <c r="D90" t="s">
        <v>112</v>
      </c>
    </row>
    <row r="91" spans="2:4" x14ac:dyDescent="0.25">
      <c r="B91">
        <v>92</v>
      </c>
      <c r="C91">
        <v>11</v>
      </c>
      <c r="D91" t="s">
        <v>112</v>
      </c>
    </row>
    <row r="92" spans="2:4" x14ac:dyDescent="0.25">
      <c r="B92">
        <v>93</v>
      </c>
      <c r="C92">
        <v>11</v>
      </c>
      <c r="D92" t="s">
        <v>112</v>
      </c>
    </row>
    <row r="93" spans="2:4" x14ac:dyDescent="0.25">
      <c r="B93">
        <v>94</v>
      </c>
      <c r="C93">
        <v>11</v>
      </c>
      <c r="D93" t="s">
        <v>112</v>
      </c>
    </row>
    <row r="94" spans="2:4" x14ac:dyDescent="0.25">
      <c r="B94">
        <v>95</v>
      </c>
      <c r="C94">
        <v>11</v>
      </c>
      <c r="D94" t="s">
        <v>112</v>
      </c>
    </row>
    <row r="95" spans="2:4" x14ac:dyDescent="0.25">
      <c r="B95">
        <v>96</v>
      </c>
      <c r="C95">
        <v>11</v>
      </c>
      <c r="D95" t="s">
        <v>112</v>
      </c>
    </row>
    <row r="96" spans="2:4" x14ac:dyDescent="0.25">
      <c r="B96">
        <v>97</v>
      </c>
      <c r="C96">
        <v>11</v>
      </c>
      <c r="D96" t="s">
        <v>112</v>
      </c>
    </row>
    <row r="97" spans="2:4" x14ac:dyDescent="0.25">
      <c r="B97">
        <v>98</v>
      </c>
      <c r="C97">
        <v>11</v>
      </c>
      <c r="D97" t="s">
        <v>112</v>
      </c>
    </row>
    <row r="98" spans="2:4" x14ac:dyDescent="0.25">
      <c r="B98">
        <v>99</v>
      </c>
      <c r="C98">
        <v>11</v>
      </c>
      <c r="D98" t="s">
        <v>112</v>
      </c>
    </row>
    <row r="99" spans="2:4" x14ac:dyDescent="0.25">
      <c r="B99">
        <v>100</v>
      </c>
      <c r="C99">
        <v>11</v>
      </c>
      <c r="D99" t="s">
        <v>112</v>
      </c>
    </row>
    <row r="100" spans="2:4" x14ac:dyDescent="0.25">
      <c r="B100">
        <v>0</v>
      </c>
      <c r="C100" t="s">
        <v>113</v>
      </c>
      <c r="D100" t="s">
        <v>113</v>
      </c>
    </row>
    <row r="101" spans="2:4" x14ac:dyDescent="0.25">
      <c r="B101" s="7"/>
      <c r="C101" t="s">
        <v>113</v>
      </c>
      <c r="D101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C104"/>
  <sheetViews>
    <sheetView workbookViewId="0">
      <selection activeCell="I176" sqref="I176"/>
    </sheetView>
  </sheetViews>
  <sheetFormatPr defaultRowHeight="15" x14ac:dyDescent="0.25"/>
  <sheetData>
    <row r="1" spans="2:3" x14ac:dyDescent="0.25">
      <c r="B1" s="151" t="s">
        <v>125</v>
      </c>
      <c r="C1" s="151"/>
    </row>
    <row r="2" spans="2:3" x14ac:dyDescent="0.25">
      <c r="B2" s="13" t="s">
        <v>114</v>
      </c>
      <c r="C2" s="13" t="s">
        <v>115</v>
      </c>
    </row>
    <row r="3" spans="2:3" ht="18.75" x14ac:dyDescent="0.25">
      <c r="B3" s="10">
        <v>50</v>
      </c>
      <c r="C3" s="11">
        <v>100</v>
      </c>
    </row>
    <row r="4" spans="2:3" ht="18.75" x14ac:dyDescent="0.25">
      <c r="B4" s="10"/>
      <c r="C4" s="11">
        <v>99</v>
      </c>
    </row>
    <row r="5" spans="2:3" ht="18.75" x14ac:dyDescent="0.25">
      <c r="B5" s="10"/>
      <c r="C5" s="11">
        <v>98</v>
      </c>
    </row>
    <row r="6" spans="2:3" ht="18.75" x14ac:dyDescent="0.25">
      <c r="B6" s="10">
        <v>49</v>
      </c>
      <c r="C6" s="11">
        <v>97</v>
      </c>
    </row>
    <row r="7" spans="2:3" ht="18.75" x14ac:dyDescent="0.25">
      <c r="B7" s="10"/>
      <c r="C7" s="11">
        <v>96</v>
      </c>
    </row>
    <row r="8" spans="2:3" ht="18.75" x14ac:dyDescent="0.25">
      <c r="B8" s="10"/>
      <c r="C8" s="11">
        <v>95</v>
      </c>
    </row>
    <row r="9" spans="2:3" ht="18.75" x14ac:dyDescent="0.25">
      <c r="B9" s="10">
        <v>48</v>
      </c>
      <c r="C9" s="11">
        <v>94</v>
      </c>
    </row>
    <row r="10" spans="2:3" ht="18.75" x14ac:dyDescent="0.25">
      <c r="B10" s="10"/>
      <c r="C10" s="11">
        <v>93</v>
      </c>
    </row>
    <row r="11" spans="2:3" ht="18.75" x14ac:dyDescent="0.25">
      <c r="B11" s="10"/>
      <c r="C11" s="11">
        <v>92</v>
      </c>
    </row>
    <row r="12" spans="2:3" ht="18.75" x14ac:dyDescent="0.25">
      <c r="B12" s="10">
        <v>47</v>
      </c>
      <c r="C12" s="11">
        <v>91</v>
      </c>
    </row>
    <row r="13" spans="2:3" ht="18.75" x14ac:dyDescent="0.25">
      <c r="B13" s="12"/>
      <c r="C13" s="11">
        <v>90</v>
      </c>
    </row>
    <row r="14" spans="2:3" ht="18.75" x14ac:dyDescent="0.25">
      <c r="B14" s="10"/>
      <c r="C14" s="11">
        <v>89</v>
      </c>
    </row>
    <row r="15" spans="2:3" ht="18.75" x14ac:dyDescent="0.25">
      <c r="B15" s="10">
        <v>46</v>
      </c>
      <c r="C15" s="11">
        <v>88</v>
      </c>
    </row>
    <row r="16" spans="2:3" ht="18.75" x14ac:dyDescent="0.25">
      <c r="B16" s="10"/>
      <c r="C16" s="11">
        <v>87</v>
      </c>
    </row>
    <row r="17" spans="2:3" ht="18.75" x14ac:dyDescent="0.25">
      <c r="B17" s="10"/>
      <c r="C17" s="11">
        <v>86</v>
      </c>
    </row>
    <row r="18" spans="2:3" ht="18.75" x14ac:dyDescent="0.25">
      <c r="B18" s="10">
        <v>45</v>
      </c>
      <c r="C18" s="11">
        <v>85</v>
      </c>
    </row>
    <row r="19" spans="2:3" ht="18.75" x14ac:dyDescent="0.25">
      <c r="B19" s="10"/>
      <c r="C19" s="11">
        <v>84</v>
      </c>
    </row>
    <row r="20" spans="2:3" ht="18.75" x14ac:dyDescent="0.25">
      <c r="B20" s="10"/>
      <c r="C20" s="11">
        <v>83</v>
      </c>
    </row>
    <row r="21" spans="2:3" ht="18.75" x14ac:dyDescent="0.25">
      <c r="B21" s="10">
        <v>44</v>
      </c>
      <c r="C21" s="11">
        <v>82</v>
      </c>
    </row>
    <row r="22" spans="2:3" ht="18.75" x14ac:dyDescent="0.25">
      <c r="B22" s="10"/>
      <c r="C22" s="11">
        <v>81</v>
      </c>
    </row>
    <row r="23" spans="2:3" ht="18.75" x14ac:dyDescent="0.25">
      <c r="B23" s="12"/>
      <c r="C23" s="11">
        <v>80</v>
      </c>
    </row>
    <row r="24" spans="2:3" ht="18.75" x14ac:dyDescent="0.25">
      <c r="B24" s="10">
        <v>43</v>
      </c>
      <c r="C24" s="11">
        <v>79</v>
      </c>
    </row>
    <row r="25" spans="2:3" ht="18.75" x14ac:dyDescent="0.25">
      <c r="B25" s="10"/>
      <c r="C25" s="11">
        <v>78</v>
      </c>
    </row>
    <row r="26" spans="2:3" ht="18.75" x14ac:dyDescent="0.25">
      <c r="B26" s="10"/>
      <c r="C26" s="11">
        <v>77</v>
      </c>
    </row>
    <row r="27" spans="2:3" ht="18.75" x14ac:dyDescent="0.25">
      <c r="B27" s="10">
        <v>42</v>
      </c>
      <c r="C27" s="11">
        <v>76</v>
      </c>
    </row>
    <row r="28" spans="2:3" ht="18.75" x14ac:dyDescent="0.25">
      <c r="B28" s="10"/>
      <c r="C28" s="11">
        <v>75</v>
      </c>
    </row>
    <row r="29" spans="2:3" ht="18.75" x14ac:dyDescent="0.25">
      <c r="B29" s="10"/>
      <c r="C29" s="11">
        <v>74</v>
      </c>
    </row>
    <row r="30" spans="2:3" ht="18.75" x14ac:dyDescent="0.25">
      <c r="B30" s="10">
        <v>41</v>
      </c>
      <c r="C30" s="11">
        <v>73</v>
      </c>
    </row>
    <row r="31" spans="2:3" ht="18.75" x14ac:dyDescent="0.25">
      <c r="B31" s="10"/>
      <c r="C31" s="11">
        <v>72</v>
      </c>
    </row>
    <row r="32" spans="2:3" ht="18.75" x14ac:dyDescent="0.25">
      <c r="B32" s="10"/>
      <c r="C32" s="11">
        <v>71</v>
      </c>
    </row>
    <row r="33" spans="2:3" ht="18.75" x14ac:dyDescent="0.25">
      <c r="B33" s="12">
        <v>40</v>
      </c>
      <c r="C33" s="11">
        <v>70</v>
      </c>
    </row>
    <row r="34" spans="2:3" ht="18.75" x14ac:dyDescent="0.25">
      <c r="B34" s="10"/>
      <c r="C34" s="11">
        <v>69</v>
      </c>
    </row>
    <row r="35" spans="2:3" ht="18.75" x14ac:dyDescent="0.25">
      <c r="B35" s="12">
        <v>39</v>
      </c>
      <c r="C35" s="11">
        <v>68</v>
      </c>
    </row>
    <row r="36" spans="2:3" ht="18.75" x14ac:dyDescent="0.25">
      <c r="B36" s="10"/>
      <c r="C36" s="11">
        <v>67</v>
      </c>
    </row>
    <row r="37" spans="2:3" ht="18.75" x14ac:dyDescent="0.25">
      <c r="B37" s="12">
        <v>38</v>
      </c>
      <c r="C37" s="11">
        <v>66</v>
      </c>
    </row>
    <row r="38" spans="2:3" ht="18.75" x14ac:dyDescent="0.25">
      <c r="B38" s="10"/>
      <c r="C38" s="11">
        <v>65</v>
      </c>
    </row>
    <row r="39" spans="2:3" ht="18.75" x14ac:dyDescent="0.25">
      <c r="B39" s="12">
        <v>37</v>
      </c>
      <c r="C39" s="11">
        <v>64</v>
      </c>
    </row>
    <row r="40" spans="2:3" ht="18.75" x14ac:dyDescent="0.25">
      <c r="B40" s="10"/>
      <c r="C40" s="11">
        <v>63</v>
      </c>
    </row>
    <row r="41" spans="2:3" ht="18.75" x14ac:dyDescent="0.25">
      <c r="B41" s="12">
        <v>36</v>
      </c>
      <c r="C41" s="11">
        <v>62</v>
      </c>
    </row>
    <row r="42" spans="2:3" ht="18.75" x14ac:dyDescent="0.25">
      <c r="B42" s="10"/>
      <c r="C42" s="11">
        <v>61</v>
      </c>
    </row>
    <row r="43" spans="2:3" ht="18.75" x14ac:dyDescent="0.25">
      <c r="B43" s="12">
        <v>35</v>
      </c>
      <c r="C43" s="11">
        <v>60</v>
      </c>
    </row>
    <row r="44" spans="2:3" ht="18.75" x14ac:dyDescent="0.25">
      <c r="B44" s="10"/>
      <c r="C44" s="11">
        <v>59</v>
      </c>
    </row>
    <row r="45" spans="2:3" ht="18.75" x14ac:dyDescent="0.25">
      <c r="B45" s="12">
        <v>34</v>
      </c>
      <c r="C45" s="11">
        <v>58</v>
      </c>
    </row>
    <row r="46" spans="2:3" ht="18.75" x14ac:dyDescent="0.25">
      <c r="B46" s="10"/>
      <c r="C46" s="11">
        <v>57</v>
      </c>
    </row>
    <row r="47" spans="2:3" ht="18.75" x14ac:dyDescent="0.25">
      <c r="B47" s="12">
        <v>33</v>
      </c>
      <c r="C47" s="11">
        <v>56</v>
      </c>
    </row>
    <row r="48" spans="2:3" ht="18.75" x14ac:dyDescent="0.25">
      <c r="B48" s="10"/>
      <c r="C48" s="11">
        <v>55</v>
      </c>
    </row>
    <row r="49" spans="2:3" ht="18.75" x14ac:dyDescent="0.25">
      <c r="B49" s="12">
        <v>32</v>
      </c>
      <c r="C49" s="11">
        <v>54</v>
      </c>
    </row>
    <row r="50" spans="2:3" ht="18.75" x14ac:dyDescent="0.25">
      <c r="B50" s="10"/>
      <c r="C50" s="11">
        <v>53</v>
      </c>
    </row>
    <row r="51" spans="2:3" ht="18.75" x14ac:dyDescent="0.25">
      <c r="B51" s="12">
        <v>31</v>
      </c>
      <c r="C51" s="11">
        <v>52</v>
      </c>
    </row>
    <row r="52" spans="2:3" ht="18.75" x14ac:dyDescent="0.25">
      <c r="B52" s="10"/>
      <c r="C52" s="11">
        <v>51</v>
      </c>
    </row>
    <row r="53" spans="2:3" ht="18.75" x14ac:dyDescent="0.25">
      <c r="B53" s="12">
        <v>30</v>
      </c>
      <c r="C53" s="11">
        <v>50</v>
      </c>
    </row>
    <row r="54" spans="2:3" ht="18.75" x14ac:dyDescent="0.25">
      <c r="B54" s="10"/>
      <c r="C54" s="11">
        <v>49</v>
      </c>
    </row>
    <row r="55" spans="2:3" ht="18.75" x14ac:dyDescent="0.25">
      <c r="B55" s="12">
        <v>29</v>
      </c>
      <c r="C55" s="11">
        <v>48</v>
      </c>
    </row>
    <row r="56" spans="2:3" ht="18.75" x14ac:dyDescent="0.25">
      <c r="B56" s="10"/>
      <c r="C56" s="11">
        <v>47</v>
      </c>
    </row>
    <row r="57" spans="2:3" ht="18.75" x14ac:dyDescent="0.25">
      <c r="B57" s="12">
        <v>28</v>
      </c>
      <c r="C57" s="11">
        <v>46</v>
      </c>
    </row>
    <row r="58" spans="2:3" ht="18.75" x14ac:dyDescent="0.25">
      <c r="B58" s="10"/>
      <c r="C58" s="11">
        <v>45</v>
      </c>
    </row>
    <row r="59" spans="2:3" ht="18.75" x14ac:dyDescent="0.25">
      <c r="B59" s="12">
        <v>27</v>
      </c>
      <c r="C59" s="11">
        <v>44</v>
      </c>
    </row>
    <row r="60" spans="2:3" ht="18.75" x14ac:dyDescent="0.25">
      <c r="B60" s="10"/>
      <c r="C60" s="11">
        <v>43</v>
      </c>
    </row>
    <row r="61" spans="2:3" ht="18.75" x14ac:dyDescent="0.25">
      <c r="B61" s="12">
        <v>26</v>
      </c>
      <c r="C61" s="11">
        <v>42</v>
      </c>
    </row>
    <row r="62" spans="2:3" ht="18.75" x14ac:dyDescent="0.25">
      <c r="B62" s="10"/>
      <c r="C62" s="11">
        <v>41</v>
      </c>
    </row>
    <row r="63" spans="2:3" ht="18.75" x14ac:dyDescent="0.25">
      <c r="B63" s="12">
        <v>25</v>
      </c>
      <c r="C63" s="11">
        <v>40</v>
      </c>
    </row>
    <row r="64" spans="2:3" ht="18.75" x14ac:dyDescent="0.25">
      <c r="B64" s="10"/>
      <c r="C64" s="11">
        <v>39</v>
      </c>
    </row>
    <row r="65" spans="2:3" ht="18.75" x14ac:dyDescent="0.25">
      <c r="B65" s="12">
        <v>24</v>
      </c>
      <c r="C65" s="11">
        <v>38</v>
      </c>
    </row>
    <row r="66" spans="2:3" ht="18.75" x14ac:dyDescent="0.25">
      <c r="B66" s="10"/>
      <c r="C66" s="11">
        <v>37</v>
      </c>
    </row>
    <row r="67" spans="2:3" ht="18.75" x14ac:dyDescent="0.25">
      <c r="B67" s="12">
        <v>23</v>
      </c>
      <c r="C67" s="11">
        <v>36</v>
      </c>
    </row>
    <row r="68" spans="2:3" ht="18.75" x14ac:dyDescent="0.25">
      <c r="B68" s="10"/>
      <c r="C68" s="11">
        <v>35</v>
      </c>
    </row>
    <row r="69" spans="2:3" ht="18.75" x14ac:dyDescent="0.25">
      <c r="B69" s="12">
        <v>22</v>
      </c>
      <c r="C69" s="11">
        <v>34</v>
      </c>
    </row>
    <row r="70" spans="2:3" ht="18.75" x14ac:dyDescent="0.25">
      <c r="B70" s="10"/>
      <c r="C70" s="11">
        <v>33</v>
      </c>
    </row>
    <row r="71" spans="2:3" ht="18.75" x14ac:dyDescent="0.25">
      <c r="B71" s="12">
        <v>21</v>
      </c>
      <c r="C71" s="11">
        <v>32</v>
      </c>
    </row>
    <row r="72" spans="2:3" ht="18.75" x14ac:dyDescent="0.25">
      <c r="B72" s="10"/>
      <c r="C72" s="11">
        <v>31</v>
      </c>
    </row>
    <row r="73" spans="2:3" ht="18.75" x14ac:dyDescent="0.25">
      <c r="B73" s="12">
        <v>20</v>
      </c>
      <c r="C73" s="11">
        <v>30</v>
      </c>
    </row>
    <row r="74" spans="2:3" ht="18.75" x14ac:dyDescent="0.25">
      <c r="B74" s="10"/>
      <c r="C74" s="11">
        <v>29</v>
      </c>
    </row>
    <row r="75" spans="2:3" ht="18.75" x14ac:dyDescent="0.25">
      <c r="B75" s="10">
        <v>19</v>
      </c>
      <c r="C75" s="11">
        <v>28</v>
      </c>
    </row>
    <row r="76" spans="2:3" ht="18.75" x14ac:dyDescent="0.25">
      <c r="B76" s="10"/>
      <c r="C76" s="11">
        <v>27</v>
      </c>
    </row>
    <row r="77" spans="2:3" ht="18.75" x14ac:dyDescent="0.25">
      <c r="B77" s="10">
        <v>18</v>
      </c>
      <c r="C77" s="11">
        <v>26</v>
      </c>
    </row>
    <row r="78" spans="2:3" ht="18.75" x14ac:dyDescent="0.25">
      <c r="B78" s="10"/>
      <c r="C78" s="11">
        <v>25</v>
      </c>
    </row>
    <row r="79" spans="2:3" ht="18.75" x14ac:dyDescent="0.25">
      <c r="B79" s="10">
        <v>17</v>
      </c>
      <c r="C79" s="11">
        <v>24</v>
      </c>
    </row>
    <row r="80" spans="2:3" ht="18.75" x14ac:dyDescent="0.25">
      <c r="B80" s="10"/>
      <c r="C80" s="11">
        <v>23</v>
      </c>
    </row>
    <row r="81" spans="2:3" ht="18.75" x14ac:dyDescent="0.25">
      <c r="B81" s="10">
        <v>16</v>
      </c>
      <c r="C81" s="11">
        <v>22</v>
      </c>
    </row>
    <row r="82" spans="2:3" ht="18.75" x14ac:dyDescent="0.25">
      <c r="B82" s="10"/>
      <c r="C82" s="11">
        <v>21</v>
      </c>
    </row>
    <row r="83" spans="2:3" ht="18.75" x14ac:dyDescent="0.25">
      <c r="B83" s="12">
        <v>15</v>
      </c>
      <c r="C83" s="11">
        <v>20</v>
      </c>
    </row>
    <row r="84" spans="2:3" ht="18.75" x14ac:dyDescent="0.25">
      <c r="B84" s="10"/>
      <c r="C84" s="11">
        <v>19</v>
      </c>
    </row>
    <row r="85" spans="2:3" ht="18.75" x14ac:dyDescent="0.25">
      <c r="B85" s="10">
        <v>14</v>
      </c>
      <c r="C85" s="11">
        <v>18</v>
      </c>
    </row>
    <row r="86" spans="2:3" ht="18.75" x14ac:dyDescent="0.25">
      <c r="B86" s="10"/>
      <c r="C86" s="11">
        <v>17</v>
      </c>
    </row>
    <row r="87" spans="2:3" ht="18.75" x14ac:dyDescent="0.25">
      <c r="B87" s="10">
        <v>13</v>
      </c>
      <c r="C87" s="11">
        <v>16</v>
      </c>
    </row>
    <row r="88" spans="2:3" ht="18.75" x14ac:dyDescent="0.25">
      <c r="B88" s="10"/>
      <c r="C88" s="11">
        <v>15</v>
      </c>
    </row>
    <row r="89" spans="2:3" ht="18.75" x14ac:dyDescent="0.25">
      <c r="B89" s="10">
        <v>12</v>
      </c>
      <c r="C89" s="11">
        <v>14</v>
      </c>
    </row>
    <row r="90" spans="2:3" ht="18.75" x14ac:dyDescent="0.25">
      <c r="B90" s="10"/>
      <c r="C90" s="11">
        <v>13</v>
      </c>
    </row>
    <row r="91" spans="2:3" ht="18.75" x14ac:dyDescent="0.25">
      <c r="B91" s="10">
        <v>11</v>
      </c>
      <c r="C91" s="11">
        <v>12</v>
      </c>
    </row>
    <row r="92" spans="2:3" ht="18.75" x14ac:dyDescent="0.25">
      <c r="B92" s="10"/>
      <c r="C92" s="11">
        <v>11</v>
      </c>
    </row>
    <row r="93" spans="2:3" ht="18.75" x14ac:dyDescent="0.25">
      <c r="B93" s="12">
        <v>10</v>
      </c>
      <c r="C93" s="11">
        <v>10</v>
      </c>
    </row>
    <row r="94" spans="2:3" ht="18.75" x14ac:dyDescent="0.25">
      <c r="B94" s="10">
        <v>9</v>
      </c>
      <c r="C94" s="11">
        <v>9</v>
      </c>
    </row>
    <row r="95" spans="2:3" ht="18.75" x14ac:dyDescent="0.25">
      <c r="B95" s="10">
        <v>8</v>
      </c>
      <c r="C95" s="11">
        <v>8</v>
      </c>
    </row>
    <row r="96" spans="2:3" ht="18.75" x14ac:dyDescent="0.25">
      <c r="B96" s="10">
        <v>7</v>
      </c>
      <c r="C96" s="11">
        <v>7</v>
      </c>
    </row>
    <row r="97" spans="2:3" ht="18.75" x14ac:dyDescent="0.25">
      <c r="B97" s="10">
        <v>6</v>
      </c>
      <c r="C97" s="11">
        <v>6</v>
      </c>
    </row>
    <row r="98" spans="2:3" ht="18.75" x14ac:dyDescent="0.25">
      <c r="B98" s="10">
        <v>5</v>
      </c>
      <c r="C98" s="11">
        <v>5</v>
      </c>
    </row>
    <row r="99" spans="2:3" ht="18.75" x14ac:dyDescent="0.25">
      <c r="B99" s="10">
        <v>4</v>
      </c>
      <c r="C99" s="11">
        <v>4</v>
      </c>
    </row>
    <row r="100" spans="2:3" ht="18.75" x14ac:dyDescent="0.25">
      <c r="B100" s="10">
        <v>3</v>
      </c>
      <c r="C100" s="11">
        <v>3</v>
      </c>
    </row>
    <row r="101" spans="2:3" ht="18.75" x14ac:dyDescent="0.25">
      <c r="B101" s="10">
        <v>2</v>
      </c>
      <c r="C101" s="11">
        <v>2</v>
      </c>
    </row>
    <row r="102" spans="2:3" ht="18.75" x14ac:dyDescent="0.25">
      <c r="B102" s="10">
        <v>1</v>
      </c>
      <c r="C102" s="11">
        <v>1</v>
      </c>
    </row>
    <row r="103" spans="2:3" ht="18.75" x14ac:dyDescent="0.25">
      <c r="B103" s="10">
        <v>0</v>
      </c>
      <c r="C103" s="11">
        <v>0</v>
      </c>
    </row>
    <row r="104" spans="2:3" ht="18.75" x14ac:dyDescent="0.25">
      <c r="B104" s="14" t="s">
        <v>113</v>
      </c>
      <c r="C104" s="11">
        <v>0</v>
      </c>
    </row>
  </sheetData>
  <mergeCells count="1"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L124"/>
  <sheetViews>
    <sheetView workbookViewId="0">
      <selection activeCell="I176" sqref="I176"/>
    </sheetView>
  </sheetViews>
  <sheetFormatPr defaultRowHeight="15" x14ac:dyDescent="0.25"/>
  <sheetData>
    <row r="1" spans="2:12" x14ac:dyDescent="0.25">
      <c r="B1" s="151" t="s">
        <v>121</v>
      </c>
      <c r="C1" s="151"/>
      <c r="E1" s="151" t="s">
        <v>122</v>
      </c>
      <c r="F1" s="151"/>
      <c r="H1" s="152" t="s">
        <v>123</v>
      </c>
      <c r="I1" s="152"/>
      <c r="K1" s="152" t="s">
        <v>124</v>
      </c>
      <c r="L1" s="152"/>
    </row>
    <row r="2" spans="2:12" x14ac:dyDescent="0.25">
      <c r="B2" s="13" t="s">
        <v>114</v>
      </c>
      <c r="C2" s="13" t="s">
        <v>115</v>
      </c>
      <c r="E2" s="13" t="s">
        <v>114</v>
      </c>
      <c r="F2" s="13" t="s">
        <v>115</v>
      </c>
      <c r="H2" s="15" t="s">
        <v>114</v>
      </c>
      <c r="I2" s="15" t="s">
        <v>115</v>
      </c>
      <c r="K2" s="15" t="s">
        <v>114</v>
      </c>
      <c r="L2" s="15" t="s">
        <v>115</v>
      </c>
    </row>
    <row r="3" spans="2:12" ht="18.75" x14ac:dyDescent="0.25">
      <c r="B3" s="10">
        <v>90</v>
      </c>
      <c r="C3" s="11">
        <v>100</v>
      </c>
      <c r="E3" s="10">
        <v>70</v>
      </c>
      <c r="F3" s="11">
        <v>100</v>
      </c>
      <c r="H3" s="10">
        <v>85</v>
      </c>
      <c r="I3" s="11">
        <v>100</v>
      </c>
      <c r="K3" s="10">
        <v>65</v>
      </c>
      <c r="L3" s="11">
        <v>100</v>
      </c>
    </row>
    <row r="4" spans="2:12" ht="18.75" x14ac:dyDescent="0.25">
      <c r="B4" s="10"/>
      <c r="C4" s="11">
        <v>99</v>
      </c>
      <c r="E4" s="10"/>
      <c r="F4" s="11">
        <v>99</v>
      </c>
      <c r="H4" s="10">
        <v>84</v>
      </c>
      <c r="I4" s="11">
        <v>99</v>
      </c>
      <c r="K4" s="10"/>
      <c r="L4" s="11">
        <v>99</v>
      </c>
    </row>
    <row r="5" spans="2:12" ht="18.75" x14ac:dyDescent="0.25">
      <c r="B5" s="10">
        <v>89</v>
      </c>
      <c r="C5" s="11">
        <v>98</v>
      </c>
      <c r="E5" s="10">
        <v>69</v>
      </c>
      <c r="F5" s="11">
        <v>98</v>
      </c>
      <c r="H5" s="10">
        <v>83</v>
      </c>
      <c r="I5" s="11">
        <v>98</v>
      </c>
      <c r="K5" s="10">
        <v>64</v>
      </c>
      <c r="L5" s="11">
        <v>98</v>
      </c>
    </row>
    <row r="6" spans="2:12" ht="18.75" x14ac:dyDescent="0.25">
      <c r="B6" s="10"/>
      <c r="C6" s="11">
        <v>97</v>
      </c>
      <c r="E6" s="10"/>
      <c r="F6" s="11">
        <v>97</v>
      </c>
      <c r="H6" s="10">
        <v>82</v>
      </c>
      <c r="I6" s="11">
        <v>97</v>
      </c>
      <c r="K6" s="10"/>
      <c r="L6" s="11">
        <v>97</v>
      </c>
    </row>
    <row r="7" spans="2:12" ht="18.75" x14ac:dyDescent="0.25">
      <c r="B7" s="10">
        <v>88</v>
      </c>
      <c r="C7" s="11">
        <v>96</v>
      </c>
      <c r="E7" s="10">
        <v>68</v>
      </c>
      <c r="F7" s="11">
        <v>96</v>
      </c>
      <c r="H7" s="10">
        <v>81</v>
      </c>
      <c r="I7" s="11">
        <v>96</v>
      </c>
      <c r="K7" s="10">
        <v>63</v>
      </c>
      <c r="L7" s="11">
        <v>96</v>
      </c>
    </row>
    <row r="8" spans="2:12" ht="18.75" x14ac:dyDescent="0.25">
      <c r="B8" s="10"/>
      <c r="C8" s="11">
        <v>95</v>
      </c>
      <c r="E8" s="10"/>
      <c r="F8" s="11">
        <v>95</v>
      </c>
      <c r="H8" s="10">
        <v>80</v>
      </c>
      <c r="I8" s="11">
        <v>95</v>
      </c>
      <c r="K8" s="10"/>
      <c r="L8" s="11">
        <v>95</v>
      </c>
    </row>
    <row r="9" spans="2:12" ht="18.75" x14ac:dyDescent="0.25">
      <c r="B9" s="10">
        <v>87</v>
      </c>
      <c r="C9" s="11">
        <v>94</v>
      </c>
      <c r="E9" s="10">
        <v>67</v>
      </c>
      <c r="F9" s="11">
        <v>94</v>
      </c>
      <c r="H9" s="10">
        <v>79</v>
      </c>
      <c r="I9" s="11">
        <v>94</v>
      </c>
      <c r="K9" s="10">
        <v>62</v>
      </c>
      <c r="L9" s="11">
        <v>94</v>
      </c>
    </row>
    <row r="10" spans="2:12" ht="18.75" x14ac:dyDescent="0.25">
      <c r="B10" s="10"/>
      <c r="C10" s="11">
        <v>93</v>
      </c>
      <c r="E10" s="10"/>
      <c r="F10" s="11">
        <v>93</v>
      </c>
      <c r="H10" s="10">
        <v>78</v>
      </c>
      <c r="I10" s="11">
        <v>93</v>
      </c>
      <c r="K10" s="10"/>
      <c r="L10" s="11">
        <v>93</v>
      </c>
    </row>
    <row r="11" spans="2:12" ht="18.75" x14ac:dyDescent="0.25">
      <c r="B11" s="10">
        <v>86</v>
      </c>
      <c r="C11" s="11">
        <v>92</v>
      </c>
      <c r="E11" s="10">
        <v>66</v>
      </c>
      <c r="F11" s="11">
        <v>92</v>
      </c>
      <c r="H11" s="10">
        <v>77</v>
      </c>
      <c r="I11" s="11">
        <v>92</v>
      </c>
      <c r="K11" s="10">
        <v>61</v>
      </c>
      <c r="L11" s="11">
        <v>92</v>
      </c>
    </row>
    <row r="12" spans="2:12" ht="18.75" x14ac:dyDescent="0.25">
      <c r="B12" s="10"/>
      <c r="C12" s="11">
        <v>91</v>
      </c>
      <c r="E12" s="10"/>
      <c r="F12" s="11">
        <v>91</v>
      </c>
      <c r="H12" s="10">
        <v>76</v>
      </c>
      <c r="I12" s="11">
        <v>91</v>
      </c>
      <c r="K12" s="10"/>
      <c r="L12" s="11">
        <v>91</v>
      </c>
    </row>
    <row r="13" spans="2:12" ht="18.75" x14ac:dyDescent="0.25">
      <c r="B13" s="12">
        <v>85</v>
      </c>
      <c r="C13" s="11">
        <v>90</v>
      </c>
      <c r="E13" s="12">
        <v>65</v>
      </c>
      <c r="F13" s="11">
        <v>90</v>
      </c>
      <c r="H13" s="10">
        <v>75</v>
      </c>
      <c r="I13" s="11">
        <v>90</v>
      </c>
      <c r="K13" s="12">
        <v>60</v>
      </c>
      <c r="L13" s="11">
        <v>90</v>
      </c>
    </row>
    <row r="14" spans="2:12" ht="18.75" x14ac:dyDescent="0.25">
      <c r="B14" s="10"/>
      <c r="C14" s="11">
        <v>89</v>
      </c>
      <c r="E14" s="10"/>
      <c r="F14" s="11">
        <v>89</v>
      </c>
      <c r="H14" s="10">
        <v>74</v>
      </c>
      <c r="I14" s="11">
        <v>89</v>
      </c>
      <c r="K14" s="10"/>
      <c r="L14" s="11">
        <v>89</v>
      </c>
    </row>
    <row r="15" spans="2:12" ht="18.75" x14ac:dyDescent="0.25">
      <c r="B15" s="10">
        <v>84</v>
      </c>
      <c r="C15" s="11">
        <v>88</v>
      </c>
      <c r="E15" s="10">
        <v>64</v>
      </c>
      <c r="F15" s="11">
        <v>88</v>
      </c>
      <c r="H15" s="10">
        <v>73</v>
      </c>
      <c r="I15" s="11">
        <v>88</v>
      </c>
      <c r="K15" s="10">
        <v>59</v>
      </c>
      <c r="L15" s="11">
        <v>88</v>
      </c>
    </row>
    <row r="16" spans="2:12" ht="18.75" x14ac:dyDescent="0.25">
      <c r="B16" s="10"/>
      <c r="C16" s="11">
        <v>87</v>
      </c>
      <c r="E16" s="10"/>
      <c r="F16" s="11">
        <v>87</v>
      </c>
      <c r="H16" s="10">
        <v>72</v>
      </c>
      <c r="I16" s="11">
        <v>87</v>
      </c>
      <c r="K16" s="10"/>
      <c r="L16" s="11">
        <v>87</v>
      </c>
    </row>
    <row r="17" spans="2:12" ht="18.75" x14ac:dyDescent="0.25">
      <c r="B17" s="10">
        <v>83</v>
      </c>
      <c r="C17" s="11">
        <v>86</v>
      </c>
      <c r="E17" s="10">
        <v>63</v>
      </c>
      <c r="F17" s="11">
        <v>86</v>
      </c>
      <c r="H17" s="10">
        <v>71</v>
      </c>
      <c r="I17" s="11">
        <v>86</v>
      </c>
      <c r="K17" s="10">
        <v>58</v>
      </c>
      <c r="L17" s="11">
        <v>86</v>
      </c>
    </row>
    <row r="18" spans="2:12" ht="18.75" x14ac:dyDescent="0.25">
      <c r="B18" s="10"/>
      <c r="C18" s="11">
        <v>85</v>
      </c>
      <c r="E18" s="10"/>
      <c r="F18" s="11">
        <v>85</v>
      </c>
      <c r="H18" s="10">
        <v>70</v>
      </c>
      <c r="I18" s="11">
        <v>85</v>
      </c>
      <c r="K18" s="10"/>
      <c r="L18" s="11">
        <v>85</v>
      </c>
    </row>
    <row r="19" spans="2:12" ht="18.75" x14ac:dyDescent="0.25">
      <c r="B19" s="10">
        <v>82</v>
      </c>
      <c r="C19" s="11">
        <v>84</v>
      </c>
      <c r="E19" s="10">
        <v>62</v>
      </c>
      <c r="F19" s="11">
        <v>84</v>
      </c>
      <c r="H19" s="10">
        <v>69</v>
      </c>
      <c r="I19" s="11">
        <v>84</v>
      </c>
      <c r="K19" s="10">
        <v>57</v>
      </c>
      <c r="L19" s="11">
        <v>84</v>
      </c>
    </row>
    <row r="20" spans="2:12" ht="18.75" x14ac:dyDescent="0.25">
      <c r="B20" s="10"/>
      <c r="C20" s="11">
        <v>83</v>
      </c>
      <c r="E20" s="10"/>
      <c r="F20" s="11">
        <v>83</v>
      </c>
      <c r="H20" s="10">
        <v>68</v>
      </c>
      <c r="I20" s="11">
        <v>83</v>
      </c>
      <c r="K20" s="10"/>
      <c r="L20" s="11">
        <v>83</v>
      </c>
    </row>
    <row r="21" spans="2:12" ht="18.75" x14ac:dyDescent="0.25">
      <c r="B21" s="10">
        <v>81</v>
      </c>
      <c r="C21" s="11">
        <v>82</v>
      </c>
      <c r="E21" s="10">
        <v>61</v>
      </c>
      <c r="F21" s="11">
        <v>82</v>
      </c>
      <c r="H21" s="10">
        <v>67</v>
      </c>
      <c r="I21" s="11">
        <v>82</v>
      </c>
      <c r="K21" s="10">
        <v>56</v>
      </c>
      <c r="L21" s="11">
        <v>82</v>
      </c>
    </row>
    <row r="22" spans="2:12" ht="18.75" x14ac:dyDescent="0.25">
      <c r="B22" s="10"/>
      <c r="C22" s="11">
        <v>81</v>
      </c>
      <c r="E22" s="10"/>
      <c r="F22" s="11">
        <v>81</v>
      </c>
      <c r="H22" s="10">
        <v>66</v>
      </c>
      <c r="I22" s="11">
        <v>81</v>
      </c>
      <c r="K22" s="10"/>
      <c r="L22" s="11">
        <v>81</v>
      </c>
    </row>
    <row r="23" spans="2:12" ht="18.75" x14ac:dyDescent="0.25">
      <c r="B23" s="12">
        <v>80</v>
      </c>
      <c r="C23" s="11">
        <v>80</v>
      </c>
      <c r="E23" s="12">
        <v>60</v>
      </c>
      <c r="F23" s="11">
        <v>80</v>
      </c>
      <c r="H23" s="10">
        <v>65</v>
      </c>
      <c r="I23" s="11">
        <v>80</v>
      </c>
      <c r="K23" s="12">
        <v>55</v>
      </c>
      <c r="L23" s="11">
        <v>80</v>
      </c>
    </row>
    <row r="24" spans="2:12" ht="18.75" x14ac:dyDescent="0.25">
      <c r="B24" s="10"/>
      <c r="C24" s="11">
        <v>79</v>
      </c>
      <c r="E24" s="10"/>
      <c r="F24" s="11">
        <v>79</v>
      </c>
      <c r="H24" s="10"/>
      <c r="I24" s="11">
        <v>79</v>
      </c>
      <c r="K24" s="10"/>
      <c r="L24" s="11">
        <v>79</v>
      </c>
    </row>
    <row r="25" spans="2:12" ht="18.75" x14ac:dyDescent="0.25">
      <c r="B25" s="10">
        <v>79</v>
      </c>
      <c r="C25" s="11">
        <v>78</v>
      </c>
      <c r="E25" s="10">
        <v>59</v>
      </c>
      <c r="F25" s="11">
        <v>78</v>
      </c>
      <c r="H25" s="10">
        <v>64</v>
      </c>
      <c r="I25" s="11">
        <v>78</v>
      </c>
      <c r="K25" s="10">
        <v>54</v>
      </c>
      <c r="L25" s="11">
        <v>78</v>
      </c>
    </row>
    <row r="26" spans="2:12" ht="18.75" x14ac:dyDescent="0.25">
      <c r="B26" s="10"/>
      <c r="C26" s="11">
        <v>77</v>
      </c>
      <c r="E26" s="10"/>
      <c r="F26" s="11">
        <v>77</v>
      </c>
      <c r="H26" s="10"/>
      <c r="I26" s="11">
        <v>77</v>
      </c>
      <c r="K26" s="10"/>
      <c r="L26" s="11">
        <v>77</v>
      </c>
    </row>
    <row r="27" spans="2:12" ht="18.75" x14ac:dyDescent="0.25">
      <c r="B27" s="10">
        <v>78</v>
      </c>
      <c r="C27" s="11">
        <v>76</v>
      </c>
      <c r="E27" s="10">
        <v>58</v>
      </c>
      <c r="F27" s="11">
        <v>76</v>
      </c>
      <c r="H27" s="10">
        <v>63</v>
      </c>
      <c r="I27" s="11">
        <v>76</v>
      </c>
      <c r="K27" s="10">
        <v>53</v>
      </c>
      <c r="L27" s="11">
        <v>76</v>
      </c>
    </row>
    <row r="28" spans="2:12" ht="18.75" x14ac:dyDescent="0.25">
      <c r="B28" s="10"/>
      <c r="C28" s="11">
        <v>75</v>
      </c>
      <c r="E28" s="10"/>
      <c r="F28" s="11">
        <v>75</v>
      </c>
      <c r="H28" s="10"/>
      <c r="I28" s="11">
        <v>75</v>
      </c>
      <c r="K28" s="10"/>
      <c r="L28" s="11">
        <v>75</v>
      </c>
    </row>
    <row r="29" spans="2:12" ht="18.75" x14ac:dyDescent="0.25">
      <c r="B29" s="10">
        <v>77</v>
      </c>
      <c r="C29" s="11">
        <v>74</v>
      </c>
      <c r="E29" s="10">
        <v>57</v>
      </c>
      <c r="F29" s="11">
        <v>74</v>
      </c>
      <c r="H29" s="10">
        <v>62</v>
      </c>
      <c r="I29" s="11">
        <v>74</v>
      </c>
      <c r="K29" s="10">
        <v>52</v>
      </c>
      <c r="L29" s="11">
        <v>74</v>
      </c>
    </row>
    <row r="30" spans="2:12" ht="18.75" x14ac:dyDescent="0.25">
      <c r="B30" s="10"/>
      <c r="C30" s="11">
        <v>73</v>
      </c>
      <c r="E30" s="10"/>
      <c r="F30" s="11">
        <v>73</v>
      </c>
      <c r="H30" s="10"/>
      <c r="I30" s="11">
        <v>73</v>
      </c>
      <c r="K30" s="10"/>
      <c r="L30" s="11">
        <v>73</v>
      </c>
    </row>
    <row r="31" spans="2:12" ht="18.75" x14ac:dyDescent="0.25">
      <c r="B31" s="10">
        <v>76</v>
      </c>
      <c r="C31" s="11">
        <v>72</v>
      </c>
      <c r="E31" s="10">
        <v>56</v>
      </c>
      <c r="F31" s="11">
        <v>72</v>
      </c>
      <c r="H31" s="10">
        <v>61</v>
      </c>
      <c r="I31" s="11">
        <v>72</v>
      </c>
      <c r="K31" s="10">
        <v>51</v>
      </c>
      <c r="L31" s="11">
        <v>72</v>
      </c>
    </row>
    <row r="32" spans="2:12" ht="18.75" x14ac:dyDescent="0.25">
      <c r="B32" s="10"/>
      <c r="C32" s="11">
        <v>71</v>
      </c>
      <c r="E32" s="10"/>
      <c r="F32" s="11">
        <v>71</v>
      </c>
      <c r="H32" s="10"/>
      <c r="I32" s="11">
        <v>71</v>
      </c>
      <c r="K32" s="10"/>
      <c r="L32" s="11">
        <v>71</v>
      </c>
    </row>
    <row r="33" spans="2:12" ht="18.75" x14ac:dyDescent="0.25">
      <c r="B33" s="12">
        <v>75</v>
      </c>
      <c r="C33" s="11">
        <v>70</v>
      </c>
      <c r="E33" s="12">
        <v>55</v>
      </c>
      <c r="F33" s="11">
        <v>70</v>
      </c>
      <c r="H33" s="12">
        <v>60</v>
      </c>
      <c r="I33" s="11">
        <v>70</v>
      </c>
      <c r="K33" s="12">
        <v>50</v>
      </c>
      <c r="L33" s="11">
        <v>70</v>
      </c>
    </row>
    <row r="34" spans="2:12" ht="18.75" x14ac:dyDescent="0.25">
      <c r="B34" s="10"/>
      <c r="C34" s="11">
        <v>69</v>
      </c>
      <c r="E34" s="10"/>
      <c r="F34" s="11">
        <v>69</v>
      </c>
      <c r="H34" s="10"/>
      <c r="I34" s="11">
        <v>69</v>
      </c>
      <c r="K34" s="10"/>
      <c r="L34" s="11">
        <v>69</v>
      </c>
    </row>
    <row r="35" spans="2:12" ht="18.75" x14ac:dyDescent="0.25">
      <c r="B35" s="12">
        <v>74</v>
      </c>
      <c r="C35" s="11">
        <v>68</v>
      </c>
      <c r="E35" s="12">
        <v>54</v>
      </c>
      <c r="F35" s="11">
        <v>68</v>
      </c>
      <c r="H35" s="12">
        <v>59</v>
      </c>
      <c r="I35" s="11">
        <v>68</v>
      </c>
      <c r="K35" s="12">
        <v>49</v>
      </c>
      <c r="L35" s="11">
        <v>68</v>
      </c>
    </row>
    <row r="36" spans="2:12" ht="18.75" x14ac:dyDescent="0.25">
      <c r="B36" s="10"/>
      <c r="C36" s="11">
        <v>67</v>
      </c>
      <c r="E36" s="10"/>
      <c r="F36" s="11">
        <v>67</v>
      </c>
      <c r="H36" s="10"/>
      <c r="I36" s="11">
        <v>67</v>
      </c>
      <c r="K36" s="10"/>
      <c r="L36" s="11">
        <v>67</v>
      </c>
    </row>
    <row r="37" spans="2:12" ht="18.75" x14ac:dyDescent="0.25">
      <c r="B37" s="12">
        <v>73</v>
      </c>
      <c r="C37" s="11">
        <v>66</v>
      </c>
      <c r="E37" s="12">
        <v>53</v>
      </c>
      <c r="F37" s="11">
        <v>66</v>
      </c>
      <c r="H37" s="12">
        <v>58</v>
      </c>
      <c r="I37" s="11">
        <v>66</v>
      </c>
      <c r="K37" s="12">
        <v>48</v>
      </c>
      <c r="L37" s="11">
        <v>66</v>
      </c>
    </row>
    <row r="38" spans="2:12" ht="18.75" x14ac:dyDescent="0.25">
      <c r="B38" s="10"/>
      <c r="C38" s="11">
        <v>65</v>
      </c>
      <c r="E38" s="10"/>
      <c r="F38" s="11">
        <v>65</v>
      </c>
      <c r="H38" s="10"/>
      <c r="I38" s="11">
        <v>65</v>
      </c>
      <c r="K38" s="10"/>
      <c r="L38" s="11">
        <v>65</v>
      </c>
    </row>
    <row r="39" spans="2:12" ht="18.75" x14ac:dyDescent="0.25">
      <c r="B39" s="12">
        <v>72</v>
      </c>
      <c r="C39" s="11">
        <v>64</v>
      </c>
      <c r="E39" s="12">
        <v>52</v>
      </c>
      <c r="F39" s="11">
        <v>64</v>
      </c>
      <c r="H39" s="12">
        <v>57</v>
      </c>
      <c r="I39" s="11">
        <v>64</v>
      </c>
      <c r="K39" s="12">
        <v>47</v>
      </c>
      <c r="L39" s="11">
        <v>64</v>
      </c>
    </row>
    <row r="40" spans="2:12" ht="18.75" x14ac:dyDescent="0.25">
      <c r="B40" s="10"/>
      <c r="C40" s="11">
        <v>63</v>
      </c>
      <c r="E40" s="10"/>
      <c r="F40" s="11">
        <v>63</v>
      </c>
      <c r="H40" s="10"/>
      <c r="I40" s="11">
        <v>63</v>
      </c>
      <c r="K40" s="10"/>
      <c r="L40" s="11">
        <v>63</v>
      </c>
    </row>
    <row r="41" spans="2:12" ht="18.75" x14ac:dyDescent="0.25">
      <c r="B41" s="12">
        <v>71</v>
      </c>
      <c r="C41" s="11">
        <v>62</v>
      </c>
      <c r="E41" s="12">
        <v>51</v>
      </c>
      <c r="F41" s="11">
        <v>62</v>
      </c>
      <c r="H41" s="12">
        <v>56</v>
      </c>
      <c r="I41" s="11">
        <v>62</v>
      </c>
      <c r="K41" s="12">
        <v>46</v>
      </c>
      <c r="L41" s="11">
        <v>62</v>
      </c>
    </row>
    <row r="42" spans="2:12" ht="18.75" x14ac:dyDescent="0.25">
      <c r="B42" s="10"/>
      <c r="C42" s="11">
        <v>61</v>
      </c>
      <c r="E42" s="10"/>
      <c r="F42" s="11">
        <v>61</v>
      </c>
      <c r="H42" s="10"/>
      <c r="I42" s="11">
        <v>61</v>
      </c>
      <c r="K42" s="10"/>
      <c r="L42" s="11">
        <v>61</v>
      </c>
    </row>
    <row r="43" spans="2:12" ht="18.75" x14ac:dyDescent="0.25">
      <c r="B43" s="12">
        <v>70</v>
      </c>
      <c r="C43" s="11">
        <v>60</v>
      </c>
      <c r="E43" s="12">
        <v>50</v>
      </c>
      <c r="F43" s="11">
        <v>60</v>
      </c>
      <c r="H43" s="12">
        <v>55</v>
      </c>
      <c r="I43" s="11">
        <v>60</v>
      </c>
      <c r="K43" s="12">
        <v>45</v>
      </c>
      <c r="L43" s="11">
        <v>60</v>
      </c>
    </row>
    <row r="44" spans="2:12" ht="18.75" x14ac:dyDescent="0.25">
      <c r="B44" s="10"/>
      <c r="C44" s="11">
        <v>59</v>
      </c>
      <c r="E44" s="10"/>
      <c r="F44" s="11">
        <v>59</v>
      </c>
      <c r="H44" s="10"/>
      <c r="I44" s="11">
        <v>59</v>
      </c>
      <c r="K44" s="10"/>
      <c r="L44" s="11">
        <v>59</v>
      </c>
    </row>
    <row r="45" spans="2:12" ht="18.75" x14ac:dyDescent="0.25">
      <c r="B45" s="12">
        <v>69</v>
      </c>
      <c r="C45" s="11">
        <v>58</v>
      </c>
      <c r="E45" s="12">
        <v>49</v>
      </c>
      <c r="F45" s="11">
        <v>58</v>
      </c>
      <c r="H45" s="12">
        <v>54</v>
      </c>
      <c r="I45" s="11">
        <v>58</v>
      </c>
      <c r="K45" s="12">
        <v>44</v>
      </c>
      <c r="L45" s="11">
        <v>58</v>
      </c>
    </row>
    <row r="46" spans="2:12" ht="18.75" x14ac:dyDescent="0.25">
      <c r="B46" s="10"/>
      <c r="C46" s="11">
        <v>57</v>
      </c>
      <c r="E46" s="10"/>
      <c r="F46" s="11">
        <v>57</v>
      </c>
      <c r="H46" s="10"/>
      <c r="I46" s="11">
        <v>57</v>
      </c>
      <c r="K46" s="10"/>
      <c r="L46" s="11">
        <v>57</v>
      </c>
    </row>
    <row r="47" spans="2:12" ht="18.75" x14ac:dyDescent="0.25">
      <c r="B47" s="12">
        <v>68</v>
      </c>
      <c r="C47" s="11">
        <v>56</v>
      </c>
      <c r="E47" s="12">
        <v>48</v>
      </c>
      <c r="F47" s="11">
        <v>56</v>
      </c>
      <c r="H47" s="12">
        <v>53</v>
      </c>
      <c r="I47" s="11">
        <v>56</v>
      </c>
      <c r="K47" s="12">
        <v>43</v>
      </c>
      <c r="L47" s="11">
        <v>56</v>
      </c>
    </row>
    <row r="48" spans="2:12" ht="18.75" x14ac:dyDescent="0.25">
      <c r="B48" s="10"/>
      <c r="C48" s="11">
        <v>55</v>
      </c>
      <c r="E48" s="10"/>
      <c r="F48" s="11">
        <v>55</v>
      </c>
      <c r="H48" s="10"/>
      <c r="I48" s="11">
        <v>55</v>
      </c>
      <c r="K48" s="10"/>
      <c r="L48" s="11">
        <v>55</v>
      </c>
    </row>
    <row r="49" spans="2:12" ht="18.75" x14ac:dyDescent="0.25">
      <c r="B49" s="12">
        <v>67</v>
      </c>
      <c r="C49" s="11">
        <v>54</v>
      </c>
      <c r="E49" s="12">
        <v>47</v>
      </c>
      <c r="F49" s="11">
        <v>54</v>
      </c>
      <c r="H49" s="12">
        <v>52</v>
      </c>
      <c r="I49" s="11">
        <v>54</v>
      </c>
      <c r="K49" s="12">
        <v>42</v>
      </c>
      <c r="L49" s="11">
        <v>54</v>
      </c>
    </row>
    <row r="50" spans="2:12" ht="18.75" x14ac:dyDescent="0.25">
      <c r="B50" s="10"/>
      <c r="C50" s="11">
        <v>53</v>
      </c>
      <c r="E50" s="10"/>
      <c r="F50" s="11">
        <v>53</v>
      </c>
      <c r="H50" s="10"/>
      <c r="I50" s="11">
        <v>53</v>
      </c>
      <c r="K50" s="10"/>
      <c r="L50" s="11">
        <v>53</v>
      </c>
    </row>
    <row r="51" spans="2:12" ht="18.75" x14ac:dyDescent="0.25">
      <c r="B51" s="12">
        <v>66</v>
      </c>
      <c r="C51" s="11">
        <v>52</v>
      </c>
      <c r="E51" s="12">
        <v>46</v>
      </c>
      <c r="F51" s="11">
        <v>52</v>
      </c>
      <c r="H51" s="12">
        <v>51</v>
      </c>
      <c r="I51" s="11">
        <v>52</v>
      </c>
      <c r="K51" s="12">
        <v>41</v>
      </c>
      <c r="L51" s="11">
        <v>52</v>
      </c>
    </row>
    <row r="52" spans="2:12" ht="18.75" x14ac:dyDescent="0.25">
      <c r="B52" s="10"/>
      <c r="C52" s="11">
        <v>51</v>
      </c>
      <c r="E52" s="10"/>
      <c r="F52" s="11">
        <v>51</v>
      </c>
      <c r="H52" s="10"/>
      <c r="I52" s="11">
        <v>51</v>
      </c>
      <c r="K52" s="10"/>
      <c r="L52" s="11">
        <v>51</v>
      </c>
    </row>
    <row r="53" spans="2:12" ht="18.75" x14ac:dyDescent="0.25">
      <c r="B53" s="12">
        <v>65</v>
      </c>
      <c r="C53" s="11">
        <v>50</v>
      </c>
      <c r="E53" s="12">
        <v>45</v>
      </c>
      <c r="F53" s="11">
        <v>50</v>
      </c>
      <c r="H53" s="12">
        <v>50</v>
      </c>
      <c r="I53" s="11">
        <v>50</v>
      </c>
      <c r="K53" s="12">
        <v>40</v>
      </c>
      <c r="L53" s="11">
        <v>50</v>
      </c>
    </row>
    <row r="54" spans="2:12" ht="18.75" x14ac:dyDescent="0.25">
      <c r="B54" s="10"/>
      <c r="C54" s="11">
        <v>49</v>
      </c>
      <c r="E54" s="10"/>
      <c r="F54" s="11">
        <v>49</v>
      </c>
      <c r="H54" s="10"/>
      <c r="I54" s="11">
        <v>49</v>
      </c>
      <c r="K54" s="10"/>
      <c r="L54" s="11">
        <v>49</v>
      </c>
    </row>
    <row r="55" spans="2:12" ht="18.75" x14ac:dyDescent="0.25">
      <c r="B55" s="12">
        <v>64</v>
      </c>
      <c r="C55" s="11">
        <v>48</v>
      </c>
      <c r="E55" s="12">
        <v>44</v>
      </c>
      <c r="F55" s="11">
        <v>48</v>
      </c>
      <c r="H55" s="12">
        <v>49</v>
      </c>
      <c r="I55" s="11">
        <v>48</v>
      </c>
      <c r="K55" s="12">
        <v>39</v>
      </c>
      <c r="L55" s="11">
        <v>48</v>
      </c>
    </row>
    <row r="56" spans="2:12" ht="18.75" x14ac:dyDescent="0.25">
      <c r="B56" s="10"/>
      <c r="C56" s="11">
        <v>47</v>
      </c>
      <c r="E56" s="10"/>
      <c r="F56" s="11">
        <v>47</v>
      </c>
      <c r="H56" s="10"/>
      <c r="I56" s="11">
        <v>47</v>
      </c>
      <c r="K56" s="10"/>
      <c r="L56" s="11">
        <v>47</v>
      </c>
    </row>
    <row r="57" spans="2:12" ht="18.75" x14ac:dyDescent="0.25">
      <c r="B57" s="12">
        <v>63</v>
      </c>
      <c r="C57" s="11">
        <v>46</v>
      </c>
      <c r="E57" s="12">
        <v>43</v>
      </c>
      <c r="F57" s="11">
        <v>46</v>
      </c>
      <c r="H57" s="12">
        <v>48</v>
      </c>
      <c r="I57" s="11">
        <v>46</v>
      </c>
      <c r="K57" s="12">
        <v>38</v>
      </c>
      <c r="L57" s="11">
        <v>46</v>
      </c>
    </row>
    <row r="58" spans="2:12" ht="18.75" x14ac:dyDescent="0.25">
      <c r="B58" s="10"/>
      <c r="C58" s="11">
        <v>45</v>
      </c>
      <c r="E58" s="10"/>
      <c r="F58" s="11">
        <v>45</v>
      </c>
      <c r="H58" s="10"/>
      <c r="I58" s="11">
        <v>45</v>
      </c>
      <c r="K58" s="10"/>
      <c r="L58" s="11">
        <v>45</v>
      </c>
    </row>
    <row r="59" spans="2:12" ht="18.75" x14ac:dyDescent="0.25">
      <c r="B59" s="12">
        <v>62</v>
      </c>
      <c r="C59" s="11">
        <v>44</v>
      </c>
      <c r="E59" s="12">
        <v>42</v>
      </c>
      <c r="F59" s="11">
        <v>44</v>
      </c>
      <c r="H59" s="12">
        <v>47</v>
      </c>
      <c r="I59" s="11">
        <v>44</v>
      </c>
      <c r="K59" s="12">
        <v>37</v>
      </c>
      <c r="L59" s="11">
        <v>44</v>
      </c>
    </row>
    <row r="60" spans="2:12" ht="18.75" x14ac:dyDescent="0.25">
      <c r="B60" s="10"/>
      <c r="C60" s="11">
        <v>43</v>
      </c>
      <c r="E60" s="10"/>
      <c r="F60" s="11">
        <v>43</v>
      </c>
      <c r="H60" s="10"/>
      <c r="I60" s="11">
        <v>43</v>
      </c>
      <c r="K60" s="10"/>
      <c r="L60" s="11">
        <v>43</v>
      </c>
    </row>
    <row r="61" spans="2:12" ht="18.75" x14ac:dyDescent="0.25">
      <c r="B61" s="12">
        <v>61</v>
      </c>
      <c r="C61" s="11">
        <v>42</v>
      </c>
      <c r="E61" s="12">
        <v>41</v>
      </c>
      <c r="F61" s="11">
        <v>42</v>
      </c>
      <c r="H61" s="12">
        <v>46</v>
      </c>
      <c r="I61" s="11">
        <v>42</v>
      </c>
      <c r="K61" s="12">
        <v>36</v>
      </c>
      <c r="L61" s="11">
        <v>42</v>
      </c>
    </row>
    <row r="62" spans="2:12" ht="18.75" x14ac:dyDescent="0.25">
      <c r="B62" s="10"/>
      <c r="C62" s="11">
        <v>41</v>
      </c>
      <c r="E62" s="10"/>
      <c r="F62" s="11">
        <v>41</v>
      </c>
      <c r="H62" s="10"/>
      <c r="I62" s="11">
        <v>41</v>
      </c>
      <c r="K62" s="10"/>
      <c r="L62" s="11">
        <v>41</v>
      </c>
    </row>
    <row r="63" spans="2:12" ht="18.75" x14ac:dyDescent="0.25">
      <c r="B63" s="12">
        <v>60</v>
      </c>
      <c r="C63" s="11">
        <v>40</v>
      </c>
      <c r="E63" s="12">
        <v>40</v>
      </c>
      <c r="F63" s="11">
        <v>40</v>
      </c>
      <c r="H63" s="12">
        <v>45</v>
      </c>
      <c r="I63" s="11">
        <v>40</v>
      </c>
      <c r="K63" s="12">
        <v>35</v>
      </c>
      <c r="L63" s="11">
        <v>40</v>
      </c>
    </row>
    <row r="64" spans="2:12" ht="18.75" x14ac:dyDescent="0.25">
      <c r="B64" s="10">
        <v>59</v>
      </c>
      <c r="C64" s="11">
        <v>39</v>
      </c>
      <c r="E64" s="10">
        <v>39</v>
      </c>
      <c r="F64" s="11">
        <v>39</v>
      </c>
      <c r="H64" s="10"/>
      <c r="I64" s="11">
        <v>39</v>
      </c>
      <c r="K64" s="10"/>
      <c r="L64" s="11">
        <v>39</v>
      </c>
    </row>
    <row r="65" spans="2:12" ht="18.75" x14ac:dyDescent="0.25">
      <c r="B65" s="12">
        <v>58</v>
      </c>
      <c r="C65" s="11">
        <v>38</v>
      </c>
      <c r="E65" s="12">
        <v>38</v>
      </c>
      <c r="F65" s="11">
        <v>38</v>
      </c>
      <c r="H65" s="12">
        <v>44</v>
      </c>
      <c r="I65" s="11">
        <v>38</v>
      </c>
      <c r="K65" s="12">
        <v>34</v>
      </c>
      <c r="L65" s="11">
        <v>38</v>
      </c>
    </row>
    <row r="66" spans="2:12" ht="18.75" x14ac:dyDescent="0.25">
      <c r="B66" s="10">
        <v>57</v>
      </c>
      <c r="C66" s="11">
        <v>37</v>
      </c>
      <c r="E66" s="10">
        <v>37</v>
      </c>
      <c r="F66" s="11">
        <v>37</v>
      </c>
      <c r="H66" s="10"/>
      <c r="I66" s="11">
        <v>37</v>
      </c>
      <c r="K66" s="10"/>
      <c r="L66" s="11">
        <v>37</v>
      </c>
    </row>
    <row r="67" spans="2:12" ht="18.75" x14ac:dyDescent="0.25">
      <c r="B67" s="12">
        <v>56</v>
      </c>
      <c r="C67" s="11">
        <v>36</v>
      </c>
      <c r="E67" s="12">
        <v>36</v>
      </c>
      <c r="F67" s="11">
        <v>36</v>
      </c>
      <c r="H67" s="12">
        <v>43</v>
      </c>
      <c r="I67" s="11">
        <v>36</v>
      </c>
      <c r="K67" s="12">
        <v>33</v>
      </c>
      <c r="L67" s="11">
        <v>36</v>
      </c>
    </row>
    <row r="68" spans="2:12" ht="18.75" x14ac:dyDescent="0.25">
      <c r="B68" s="10">
        <v>55</v>
      </c>
      <c r="C68" s="11">
        <v>35</v>
      </c>
      <c r="E68" s="10">
        <v>35</v>
      </c>
      <c r="F68" s="11">
        <v>35</v>
      </c>
      <c r="H68" s="10"/>
      <c r="I68" s="11">
        <v>35</v>
      </c>
      <c r="K68" s="10"/>
      <c r="L68" s="11">
        <v>35</v>
      </c>
    </row>
    <row r="69" spans="2:12" ht="18.75" x14ac:dyDescent="0.25">
      <c r="B69" s="12">
        <v>54</v>
      </c>
      <c r="C69" s="11">
        <v>34</v>
      </c>
      <c r="E69" s="12">
        <v>34</v>
      </c>
      <c r="F69" s="11">
        <v>34</v>
      </c>
      <c r="H69" s="12">
        <v>42</v>
      </c>
      <c r="I69" s="11">
        <v>34</v>
      </c>
      <c r="K69" s="12">
        <v>32</v>
      </c>
      <c r="L69" s="11">
        <v>34</v>
      </c>
    </row>
    <row r="70" spans="2:12" ht="18.75" x14ac:dyDescent="0.25">
      <c r="B70" s="10">
        <v>53</v>
      </c>
      <c r="C70" s="11">
        <v>33</v>
      </c>
      <c r="E70" s="10">
        <v>33</v>
      </c>
      <c r="F70" s="11">
        <v>33</v>
      </c>
      <c r="H70" s="10"/>
      <c r="I70" s="11">
        <v>33</v>
      </c>
      <c r="K70" s="10"/>
      <c r="L70" s="11">
        <v>33</v>
      </c>
    </row>
    <row r="71" spans="2:12" ht="18.75" x14ac:dyDescent="0.25">
      <c r="B71" s="12">
        <v>52</v>
      </c>
      <c r="C71" s="11">
        <v>32</v>
      </c>
      <c r="E71" s="12">
        <v>32</v>
      </c>
      <c r="F71" s="11">
        <v>32</v>
      </c>
      <c r="H71" s="12">
        <v>41</v>
      </c>
      <c r="I71" s="11">
        <v>32</v>
      </c>
      <c r="K71" s="12">
        <v>31</v>
      </c>
      <c r="L71" s="11">
        <v>32</v>
      </c>
    </row>
    <row r="72" spans="2:12" ht="18.75" x14ac:dyDescent="0.25">
      <c r="B72" s="10">
        <v>51</v>
      </c>
      <c r="C72" s="11">
        <v>31</v>
      </c>
      <c r="E72" s="10">
        <v>31</v>
      </c>
      <c r="F72" s="11">
        <v>31</v>
      </c>
      <c r="H72" s="10"/>
      <c r="I72" s="11">
        <v>31</v>
      </c>
      <c r="K72" s="10"/>
      <c r="L72" s="11">
        <v>31</v>
      </c>
    </row>
    <row r="73" spans="2:12" ht="18.75" x14ac:dyDescent="0.25">
      <c r="B73" s="12">
        <v>50</v>
      </c>
      <c r="C73" s="11">
        <v>30</v>
      </c>
      <c r="E73" s="12">
        <v>30</v>
      </c>
      <c r="F73" s="11">
        <v>30</v>
      </c>
      <c r="H73" s="12">
        <v>40</v>
      </c>
      <c r="I73" s="11">
        <v>30</v>
      </c>
      <c r="K73" s="12">
        <v>30</v>
      </c>
      <c r="L73" s="11">
        <v>30</v>
      </c>
    </row>
    <row r="74" spans="2:12" ht="18.75" x14ac:dyDescent="0.25">
      <c r="B74" s="10">
        <v>49</v>
      </c>
      <c r="C74" s="11">
        <v>29</v>
      </c>
      <c r="E74" s="10">
        <v>29</v>
      </c>
      <c r="F74" s="11">
        <v>29</v>
      </c>
      <c r="H74" s="10"/>
      <c r="I74" s="11">
        <v>29</v>
      </c>
      <c r="K74" s="10">
        <v>29</v>
      </c>
      <c r="L74" s="11">
        <v>29</v>
      </c>
    </row>
    <row r="75" spans="2:12" ht="18.75" x14ac:dyDescent="0.25">
      <c r="B75" s="12">
        <v>48</v>
      </c>
      <c r="C75" s="11">
        <v>28</v>
      </c>
      <c r="E75" s="12">
        <v>28</v>
      </c>
      <c r="F75" s="11">
        <v>28</v>
      </c>
      <c r="H75" s="10">
        <v>39</v>
      </c>
      <c r="I75" s="11">
        <v>28</v>
      </c>
      <c r="K75" s="12">
        <v>28</v>
      </c>
      <c r="L75" s="11">
        <v>28</v>
      </c>
    </row>
    <row r="76" spans="2:12" ht="18.75" x14ac:dyDescent="0.25">
      <c r="B76" s="10">
        <v>47</v>
      </c>
      <c r="C76" s="11">
        <v>27</v>
      </c>
      <c r="E76" s="10">
        <v>27</v>
      </c>
      <c r="F76" s="11">
        <v>27</v>
      </c>
      <c r="H76" s="10"/>
      <c r="I76" s="11">
        <v>27</v>
      </c>
      <c r="K76" s="10">
        <v>27</v>
      </c>
      <c r="L76" s="11">
        <v>27</v>
      </c>
    </row>
    <row r="77" spans="2:12" ht="18.75" x14ac:dyDescent="0.25">
      <c r="B77" s="12">
        <v>46</v>
      </c>
      <c r="C77" s="11">
        <v>26</v>
      </c>
      <c r="E77" s="12">
        <v>26</v>
      </c>
      <c r="F77" s="11">
        <v>26</v>
      </c>
      <c r="H77" s="10">
        <v>38</v>
      </c>
      <c r="I77" s="11">
        <v>26</v>
      </c>
      <c r="K77" s="12">
        <v>26</v>
      </c>
      <c r="L77" s="11">
        <v>26</v>
      </c>
    </row>
    <row r="78" spans="2:12" ht="18.75" x14ac:dyDescent="0.25">
      <c r="B78" s="10">
        <v>45</v>
      </c>
      <c r="C78" s="11">
        <v>25</v>
      </c>
      <c r="E78" s="10">
        <v>25</v>
      </c>
      <c r="F78" s="11">
        <v>25</v>
      </c>
      <c r="H78" s="10"/>
      <c r="I78" s="11">
        <v>25</v>
      </c>
      <c r="K78" s="10">
        <v>25</v>
      </c>
      <c r="L78" s="11">
        <v>25</v>
      </c>
    </row>
    <row r="79" spans="2:12" ht="18.75" x14ac:dyDescent="0.25">
      <c r="B79" s="12">
        <v>44</v>
      </c>
      <c r="C79" s="11">
        <v>24</v>
      </c>
      <c r="E79" s="12">
        <v>24</v>
      </c>
      <c r="F79" s="11">
        <v>24</v>
      </c>
      <c r="H79" s="10">
        <v>37</v>
      </c>
      <c r="I79" s="11">
        <v>24</v>
      </c>
      <c r="K79" s="12">
        <v>24</v>
      </c>
      <c r="L79" s="11">
        <v>24</v>
      </c>
    </row>
    <row r="80" spans="2:12" ht="18.75" x14ac:dyDescent="0.25">
      <c r="B80" s="10">
        <v>43</v>
      </c>
      <c r="C80" s="11">
        <v>23</v>
      </c>
      <c r="E80" s="10">
        <v>23</v>
      </c>
      <c r="F80" s="11">
        <v>23</v>
      </c>
      <c r="H80" s="10"/>
      <c r="I80" s="11">
        <v>23</v>
      </c>
      <c r="K80" s="10">
        <v>23</v>
      </c>
      <c r="L80" s="11">
        <v>23</v>
      </c>
    </row>
    <row r="81" spans="2:12" ht="18.75" x14ac:dyDescent="0.25">
      <c r="B81" s="12">
        <v>42</v>
      </c>
      <c r="C81" s="11">
        <v>22</v>
      </c>
      <c r="E81" s="12">
        <v>22</v>
      </c>
      <c r="F81" s="11">
        <v>22</v>
      </c>
      <c r="H81" s="10">
        <v>36</v>
      </c>
      <c r="I81" s="11">
        <v>22</v>
      </c>
      <c r="K81" s="12">
        <v>22</v>
      </c>
      <c r="L81" s="11">
        <v>22</v>
      </c>
    </row>
    <row r="82" spans="2:12" ht="18.75" x14ac:dyDescent="0.25">
      <c r="B82" s="10">
        <v>41</v>
      </c>
      <c r="C82" s="11">
        <v>21</v>
      </c>
      <c r="E82" s="10">
        <v>21</v>
      </c>
      <c r="F82" s="11">
        <v>21</v>
      </c>
      <c r="H82" s="10"/>
      <c r="I82" s="11">
        <v>21</v>
      </c>
      <c r="K82" s="10">
        <v>21</v>
      </c>
      <c r="L82" s="11">
        <v>21</v>
      </c>
    </row>
    <row r="83" spans="2:12" ht="18.75" x14ac:dyDescent="0.25">
      <c r="B83" s="12">
        <v>40</v>
      </c>
      <c r="C83" s="11">
        <v>20</v>
      </c>
      <c r="E83" s="12">
        <v>20</v>
      </c>
      <c r="F83" s="11">
        <v>20</v>
      </c>
      <c r="H83" s="12">
        <v>35</v>
      </c>
      <c r="I83" s="11">
        <v>20</v>
      </c>
      <c r="K83" s="12">
        <v>20</v>
      </c>
      <c r="L83" s="11">
        <v>20</v>
      </c>
    </row>
    <row r="84" spans="2:12" ht="18.75" x14ac:dyDescent="0.25">
      <c r="B84" s="10">
        <v>39</v>
      </c>
      <c r="C84" s="11">
        <v>19</v>
      </c>
      <c r="E84" s="10">
        <v>19</v>
      </c>
      <c r="F84" s="11">
        <v>19</v>
      </c>
      <c r="H84" s="10">
        <v>34</v>
      </c>
      <c r="I84" s="11">
        <v>19</v>
      </c>
      <c r="K84" s="10">
        <v>19</v>
      </c>
      <c r="L84" s="11">
        <v>19</v>
      </c>
    </row>
    <row r="85" spans="2:12" ht="18.75" x14ac:dyDescent="0.25">
      <c r="B85" s="12">
        <v>38</v>
      </c>
      <c r="C85" s="11">
        <v>18</v>
      </c>
      <c r="E85" s="12">
        <v>18</v>
      </c>
      <c r="F85" s="11">
        <v>18</v>
      </c>
      <c r="H85" s="12">
        <v>33</v>
      </c>
      <c r="I85" s="11">
        <v>18</v>
      </c>
      <c r="K85" s="12">
        <v>18</v>
      </c>
      <c r="L85" s="11">
        <v>18</v>
      </c>
    </row>
    <row r="86" spans="2:12" ht="18.75" x14ac:dyDescent="0.25">
      <c r="B86" s="10">
        <v>37</v>
      </c>
      <c r="C86" s="11">
        <v>17</v>
      </c>
      <c r="E86" s="10">
        <v>17</v>
      </c>
      <c r="F86" s="11">
        <v>17</v>
      </c>
      <c r="H86" s="10">
        <v>32</v>
      </c>
      <c r="I86" s="11">
        <v>17</v>
      </c>
      <c r="K86" s="10">
        <v>17</v>
      </c>
      <c r="L86" s="11">
        <v>17</v>
      </c>
    </row>
    <row r="87" spans="2:12" ht="18.75" x14ac:dyDescent="0.25">
      <c r="B87" s="12">
        <v>36</v>
      </c>
      <c r="C87" s="11">
        <v>16</v>
      </c>
      <c r="E87" s="12">
        <v>16</v>
      </c>
      <c r="F87" s="11">
        <v>16</v>
      </c>
      <c r="H87" s="12">
        <v>31</v>
      </c>
      <c r="I87" s="11">
        <v>16</v>
      </c>
      <c r="K87" s="12">
        <v>16</v>
      </c>
      <c r="L87" s="11">
        <v>16</v>
      </c>
    </row>
    <row r="88" spans="2:12" ht="18.75" x14ac:dyDescent="0.25">
      <c r="B88" s="10">
        <v>35</v>
      </c>
      <c r="C88" s="11">
        <v>15</v>
      </c>
      <c r="E88" s="10">
        <v>15</v>
      </c>
      <c r="F88" s="11">
        <v>15</v>
      </c>
      <c r="H88" s="10">
        <v>30</v>
      </c>
      <c r="I88" s="11">
        <v>15</v>
      </c>
      <c r="K88" s="10">
        <v>15</v>
      </c>
      <c r="L88" s="11">
        <v>15</v>
      </c>
    </row>
    <row r="89" spans="2:12" ht="18.75" x14ac:dyDescent="0.25">
      <c r="B89" s="12">
        <v>34</v>
      </c>
      <c r="C89" s="11">
        <v>14</v>
      </c>
      <c r="E89" s="12">
        <v>14</v>
      </c>
      <c r="F89" s="11">
        <v>14</v>
      </c>
      <c r="H89" s="10">
        <v>28</v>
      </c>
      <c r="I89" s="11">
        <v>14</v>
      </c>
      <c r="K89" s="12">
        <v>14</v>
      </c>
      <c r="L89" s="11">
        <v>14</v>
      </c>
    </row>
    <row r="90" spans="2:12" ht="18.75" x14ac:dyDescent="0.25">
      <c r="B90" s="12">
        <v>33</v>
      </c>
      <c r="C90" s="11">
        <v>13</v>
      </c>
      <c r="E90" s="12"/>
      <c r="F90" s="11"/>
      <c r="H90" s="10">
        <v>27</v>
      </c>
      <c r="I90" s="11">
        <v>13</v>
      </c>
      <c r="K90" s="12"/>
      <c r="L90" s="11"/>
    </row>
    <row r="91" spans="2:12" ht="18.75" x14ac:dyDescent="0.25">
      <c r="B91" s="10">
        <v>32</v>
      </c>
      <c r="C91" s="11">
        <v>13</v>
      </c>
      <c r="E91" s="10">
        <v>13</v>
      </c>
      <c r="F91" s="11">
        <v>13</v>
      </c>
      <c r="H91" s="10">
        <v>26</v>
      </c>
      <c r="I91" s="11">
        <v>13</v>
      </c>
      <c r="K91" s="10">
        <v>13</v>
      </c>
      <c r="L91" s="11">
        <v>13</v>
      </c>
    </row>
    <row r="92" spans="2:12" ht="18.75" x14ac:dyDescent="0.25">
      <c r="B92" s="10">
        <v>31</v>
      </c>
      <c r="C92" s="11">
        <v>12</v>
      </c>
      <c r="E92" s="10"/>
      <c r="F92" s="11"/>
      <c r="H92" s="10">
        <v>25</v>
      </c>
      <c r="I92" s="11">
        <v>12</v>
      </c>
      <c r="K92" s="10"/>
      <c r="L92" s="11"/>
    </row>
    <row r="93" spans="2:12" ht="18.75" x14ac:dyDescent="0.25">
      <c r="B93" s="10">
        <v>30</v>
      </c>
      <c r="C93" s="11">
        <v>12</v>
      </c>
      <c r="E93" s="12">
        <v>12</v>
      </c>
      <c r="F93" s="11">
        <v>12</v>
      </c>
      <c r="H93" s="10">
        <v>24</v>
      </c>
      <c r="I93" s="11">
        <v>12</v>
      </c>
      <c r="K93" s="12">
        <v>12</v>
      </c>
      <c r="L93" s="11">
        <v>12</v>
      </c>
    </row>
    <row r="94" spans="2:12" ht="18.75" x14ac:dyDescent="0.25">
      <c r="B94" s="10">
        <v>29</v>
      </c>
      <c r="C94" s="11">
        <v>11</v>
      </c>
      <c r="E94" s="12"/>
      <c r="F94" s="11"/>
      <c r="H94" s="10">
        <v>23</v>
      </c>
      <c r="I94" s="11">
        <v>11</v>
      </c>
      <c r="K94" s="12"/>
      <c r="L94" s="11"/>
    </row>
    <row r="95" spans="2:12" ht="18.75" x14ac:dyDescent="0.25">
      <c r="B95" s="10">
        <v>28</v>
      </c>
      <c r="C95" s="11">
        <v>11</v>
      </c>
      <c r="E95" s="10">
        <v>11</v>
      </c>
      <c r="F95" s="11">
        <v>11</v>
      </c>
      <c r="H95" s="10">
        <v>22</v>
      </c>
      <c r="I95" s="11">
        <v>11</v>
      </c>
      <c r="K95" s="10">
        <v>11</v>
      </c>
      <c r="L95" s="11">
        <v>11</v>
      </c>
    </row>
    <row r="96" spans="2:12" ht="18.75" x14ac:dyDescent="0.25">
      <c r="B96" s="10">
        <v>27</v>
      </c>
      <c r="C96" s="11">
        <v>10</v>
      </c>
      <c r="E96" s="10"/>
      <c r="F96" s="11"/>
      <c r="H96" s="10">
        <v>21</v>
      </c>
      <c r="I96" s="11">
        <v>10</v>
      </c>
      <c r="K96" s="10"/>
      <c r="L96" s="11"/>
    </row>
    <row r="97" spans="2:12" ht="18.75" x14ac:dyDescent="0.25">
      <c r="B97" s="12">
        <v>26</v>
      </c>
      <c r="C97" s="11">
        <v>10</v>
      </c>
      <c r="E97" s="12">
        <v>10</v>
      </c>
      <c r="F97" s="11">
        <v>10</v>
      </c>
      <c r="H97" s="12">
        <v>20</v>
      </c>
      <c r="I97" s="11">
        <v>10</v>
      </c>
      <c r="K97" s="12">
        <v>10</v>
      </c>
      <c r="L97" s="11">
        <v>10</v>
      </c>
    </row>
    <row r="98" spans="2:12" ht="18.75" x14ac:dyDescent="0.25">
      <c r="B98" s="12">
        <v>25</v>
      </c>
      <c r="C98" s="11">
        <v>9</v>
      </c>
      <c r="E98" s="12"/>
      <c r="F98" s="11"/>
      <c r="H98" s="12">
        <v>19</v>
      </c>
      <c r="I98" s="11">
        <v>9</v>
      </c>
      <c r="K98" s="12"/>
      <c r="L98" s="11"/>
    </row>
    <row r="99" spans="2:12" ht="18.75" x14ac:dyDescent="0.25">
      <c r="B99" s="10">
        <v>24</v>
      </c>
      <c r="C99" s="11">
        <v>9</v>
      </c>
      <c r="E99" s="10">
        <v>9</v>
      </c>
      <c r="F99" s="11">
        <v>9</v>
      </c>
      <c r="H99" s="10">
        <v>18</v>
      </c>
      <c r="I99" s="11">
        <v>9</v>
      </c>
      <c r="K99" s="10">
        <v>9</v>
      </c>
      <c r="L99" s="11">
        <v>9</v>
      </c>
    </row>
    <row r="100" spans="2:12" ht="18.75" x14ac:dyDescent="0.25">
      <c r="B100" s="10">
        <v>23</v>
      </c>
      <c r="C100" s="11">
        <v>8</v>
      </c>
      <c r="E100" s="10"/>
      <c r="F100" s="11"/>
      <c r="H100" s="10">
        <v>17</v>
      </c>
      <c r="I100" s="11">
        <v>8</v>
      </c>
      <c r="K100" s="10"/>
      <c r="L100" s="11"/>
    </row>
    <row r="101" spans="2:12" ht="18.75" x14ac:dyDescent="0.25">
      <c r="B101" s="10">
        <v>22</v>
      </c>
      <c r="C101" s="11">
        <v>8</v>
      </c>
      <c r="E101" s="12">
        <v>8</v>
      </c>
      <c r="F101" s="11">
        <v>8</v>
      </c>
      <c r="H101" s="10">
        <v>16</v>
      </c>
      <c r="I101" s="11">
        <v>8</v>
      </c>
      <c r="K101" s="12">
        <v>8</v>
      </c>
      <c r="L101" s="11">
        <v>8</v>
      </c>
    </row>
    <row r="102" spans="2:12" ht="18.75" x14ac:dyDescent="0.25">
      <c r="B102" s="10">
        <v>21</v>
      </c>
      <c r="C102" s="11">
        <v>7</v>
      </c>
      <c r="E102" s="12"/>
      <c r="F102" s="11"/>
      <c r="H102" s="10">
        <v>15</v>
      </c>
      <c r="I102" s="11">
        <v>7</v>
      </c>
      <c r="K102" s="12"/>
      <c r="L102" s="11"/>
    </row>
    <row r="103" spans="2:12" ht="18.75" x14ac:dyDescent="0.25">
      <c r="B103" s="10">
        <v>20</v>
      </c>
      <c r="C103" s="11">
        <v>7</v>
      </c>
      <c r="E103" s="10">
        <v>7</v>
      </c>
      <c r="F103" s="11">
        <v>7</v>
      </c>
      <c r="H103" s="10">
        <v>14</v>
      </c>
      <c r="I103" s="11">
        <v>7</v>
      </c>
      <c r="K103" s="10">
        <v>7</v>
      </c>
      <c r="L103" s="11">
        <v>7</v>
      </c>
    </row>
    <row r="104" spans="2:12" ht="18.75" x14ac:dyDescent="0.25">
      <c r="B104" s="10">
        <v>19</v>
      </c>
      <c r="C104" s="11">
        <v>6</v>
      </c>
      <c r="E104" s="10"/>
      <c r="F104" s="11"/>
      <c r="H104" s="10">
        <v>13</v>
      </c>
      <c r="I104" s="11">
        <v>6</v>
      </c>
      <c r="K104" s="10"/>
      <c r="L104" s="11"/>
    </row>
    <row r="105" spans="2:12" ht="18.75" x14ac:dyDescent="0.25">
      <c r="B105" s="10">
        <v>18</v>
      </c>
      <c r="C105" s="11">
        <v>6</v>
      </c>
      <c r="E105" s="12">
        <v>6</v>
      </c>
      <c r="F105" s="11">
        <v>6</v>
      </c>
      <c r="H105" s="10">
        <v>12</v>
      </c>
      <c r="I105" s="11">
        <v>6</v>
      </c>
      <c r="K105" s="12">
        <v>6</v>
      </c>
      <c r="L105" s="11">
        <v>6</v>
      </c>
    </row>
    <row r="106" spans="2:12" ht="18.75" x14ac:dyDescent="0.25">
      <c r="B106" s="10">
        <v>17</v>
      </c>
      <c r="C106" s="11">
        <v>5</v>
      </c>
      <c r="E106" s="12"/>
      <c r="F106" s="11"/>
      <c r="H106" s="10">
        <v>11</v>
      </c>
      <c r="I106" s="11">
        <v>5</v>
      </c>
      <c r="K106" s="12"/>
      <c r="L106" s="11"/>
    </row>
    <row r="107" spans="2:12" ht="18.75" x14ac:dyDescent="0.25">
      <c r="B107" s="10">
        <v>16</v>
      </c>
      <c r="C107" s="11">
        <v>5</v>
      </c>
      <c r="E107" s="12"/>
      <c r="F107" s="11"/>
      <c r="H107" s="10"/>
      <c r="I107" s="11"/>
      <c r="K107" s="12"/>
      <c r="L107" s="11"/>
    </row>
    <row r="108" spans="2:12" ht="18.75" x14ac:dyDescent="0.25">
      <c r="B108" s="10">
        <v>15</v>
      </c>
      <c r="C108" s="11">
        <v>5</v>
      </c>
      <c r="E108" s="10">
        <v>5</v>
      </c>
      <c r="F108" s="11">
        <v>5</v>
      </c>
      <c r="H108" s="10">
        <v>10</v>
      </c>
      <c r="I108" s="11">
        <v>5</v>
      </c>
      <c r="K108" s="10">
        <v>5</v>
      </c>
      <c r="L108" s="11">
        <v>5</v>
      </c>
    </row>
    <row r="109" spans="2:12" ht="18.75" x14ac:dyDescent="0.25">
      <c r="B109" s="10">
        <v>14</v>
      </c>
      <c r="C109" s="11">
        <v>4</v>
      </c>
      <c r="E109" s="10"/>
      <c r="F109" s="11"/>
      <c r="H109" s="10">
        <v>9</v>
      </c>
      <c r="I109" s="11">
        <v>4</v>
      </c>
      <c r="K109" s="10"/>
      <c r="L109" s="11"/>
    </row>
    <row r="110" spans="2:12" ht="18.75" x14ac:dyDescent="0.25">
      <c r="B110" s="10">
        <v>13</v>
      </c>
      <c r="C110" s="11">
        <v>4</v>
      </c>
      <c r="E110" s="10"/>
      <c r="F110" s="11"/>
      <c r="H110" s="10"/>
      <c r="I110" s="11"/>
      <c r="K110" s="10"/>
      <c r="L110" s="11"/>
    </row>
    <row r="111" spans="2:12" ht="18.75" x14ac:dyDescent="0.25">
      <c r="B111" s="10">
        <v>12</v>
      </c>
      <c r="C111" s="11">
        <v>4</v>
      </c>
      <c r="E111" s="12">
        <v>4</v>
      </c>
      <c r="F111" s="11">
        <v>4</v>
      </c>
      <c r="H111" s="10">
        <v>8</v>
      </c>
      <c r="I111" s="11">
        <v>4</v>
      </c>
      <c r="K111" s="12">
        <v>4</v>
      </c>
      <c r="L111" s="11">
        <v>4</v>
      </c>
    </row>
    <row r="112" spans="2:12" ht="18.75" x14ac:dyDescent="0.25">
      <c r="B112" s="10">
        <v>11</v>
      </c>
      <c r="C112" s="11">
        <v>3</v>
      </c>
      <c r="E112" s="12"/>
      <c r="F112" s="11"/>
      <c r="H112" s="10">
        <v>7</v>
      </c>
      <c r="I112" s="11">
        <v>3</v>
      </c>
      <c r="K112" s="12"/>
      <c r="L112" s="11"/>
    </row>
    <row r="113" spans="2:12" ht="18.75" x14ac:dyDescent="0.25">
      <c r="B113" s="10">
        <v>10</v>
      </c>
      <c r="C113" s="11">
        <v>3</v>
      </c>
      <c r="E113" s="12"/>
      <c r="F113" s="11"/>
      <c r="H113" s="10"/>
      <c r="I113" s="11"/>
      <c r="K113" s="12"/>
      <c r="L113" s="11"/>
    </row>
    <row r="114" spans="2:12" ht="18.75" x14ac:dyDescent="0.25">
      <c r="B114" s="10">
        <v>9</v>
      </c>
      <c r="C114" s="11">
        <v>3</v>
      </c>
      <c r="E114" s="10">
        <v>3</v>
      </c>
      <c r="F114" s="11">
        <v>3</v>
      </c>
      <c r="H114" s="10">
        <v>6</v>
      </c>
      <c r="I114" s="11">
        <v>3</v>
      </c>
      <c r="K114" s="10">
        <v>3</v>
      </c>
      <c r="L114" s="11">
        <v>3</v>
      </c>
    </row>
    <row r="115" spans="2:12" ht="18.75" x14ac:dyDescent="0.25">
      <c r="B115" s="10">
        <v>8</v>
      </c>
      <c r="C115" s="11">
        <v>2</v>
      </c>
      <c r="E115" s="10"/>
      <c r="F115" s="11"/>
      <c r="H115" s="10">
        <v>5</v>
      </c>
      <c r="I115" s="11">
        <v>2</v>
      </c>
      <c r="K115" s="10"/>
      <c r="L115" s="11"/>
    </row>
    <row r="116" spans="2:12" ht="18.75" x14ac:dyDescent="0.25">
      <c r="B116" s="10">
        <v>7</v>
      </c>
      <c r="C116" s="11">
        <v>2</v>
      </c>
      <c r="E116" s="10"/>
      <c r="F116" s="11"/>
      <c r="H116" s="10"/>
      <c r="I116" s="11"/>
      <c r="K116" s="10"/>
      <c r="L116" s="11"/>
    </row>
    <row r="117" spans="2:12" ht="18.75" x14ac:dyDescent="0.25">
      <c r="B117" s="10">
        <v>6</v>
      </c>
      <c r="C117" s="11">
        <v>2</v>
      </c>
      <c r="E117" s="12">
        <v>2</v>
      </c>
      <c r="F117" s="11">
        <v>2</v>
      </c>
      <c r="H117" s="10">
        <v>4</v>
      </c>
      <c r="I117" s="11">
        <v>2</v>
      </c>
      <c r="K117" s="12">
        <v>2</v>
      </c>
      <c r="L117" s="11">
        <v>2</v>
      </c>
    </row>
    <row r="118" spans="2:12" ht="18.75" x14ac:dyDescent="0.25">
      <c r="B118" s="10">
        <v>5</v>
      </c>
      <c r="C118" s="11">
        <v>1</v>
      </c>
      <c r="E118" s="12"/>
      <c r="F118" s="11"/>
      <c r="H118" s="10">
        <v>3</v>
      </c>
      <c r="I118" s="11">
        <v>1</v>
      </c>
      <c r="K118" s="12"/>
      <c r="L118" s="11"/>
    </row>
    <row r="119" spans="2:12" ht="18.75" x14ac:dyDescent="0.25">
      <c r="B119" s="10">
        <v>4</v>
      </c>
      <c r="C119" s="11">
        <v>1</v>
      </c>
      <c r="E119" s="12"/>
      <c r="F119" s="11"/>
      <c r="H119" s="10"/>
      <c r="I119" s="11"/>
      <c r="K119" s="12"/>
      <c r="L119" s="11"/>
    </row>
    <row r="120" spans="2:12" ht="18.75" x14ac:dyDescent="0.25">
      <c r="B120" s="10">
        <v>3</v>
      </c>
      <c r="C120" s="11">
        <v>1</v>
      </c>
      <c r="E120" s="10">
        <v>1</v>
      </c>
      <c r="F120" s="11">
        <v>1</v>
      </c>
      <c r="H120" s="10">
        <v>2</v>
      </c>
      <c r="I120" s="11">
        <v>1</v>
      </c>
      <c r="K120" s="10">
        <v>1</v>
      </c>
      <c r="L120" s="11">
        <v>1</v>
      </c>
    </row>
    <row r="121" spans="2:12" ht="18.75" x14ac:dyDescent="0.25">
      <c r="B121" s="10">
        <v>2</v>
      </c>
      <c r="C121" s="11">
        <v>0</v>
      </c>
      <c r="E121" s="10"/>
      <c r="F121" s="11"/>
      <c r="H121" s="10">
        <v>1</v>
      </c>
      <c r="I121" s="11">
        <v>0</v>
      </c>
      <c r="K121" s="10"/>
      <c r="L121" s="11"/>
    </row>
    <row r="122" spans="2:12" ht="18.75" x14ac:dyDescent="0.25">
      <c r="B122" s="10">
        <v>1</v>
      </c>
      <c r="C122" s="11">
        <v>0</v>
      </c>
      <c r="E122" s="10"/>
      <c r="F122" s="11"/>
      <c r="H122" s="10"/>
      <c r="I122" s="11"/>
      <c r="K122" s="10"/>
      <c r="L122" s="11"/>
    </row>
    <row r="123" spans="2:12" ht="18.75" x14ac:dyDescent="0.25">
      <c r="B123" s="10">
        <v>0</v>
      </c>
      <c r="C123" s="11">
        <v>0</v>
      </c>
      <c r="E123" s="10">
        <v>0</v>
      </c>
      <c r="F123" s="11">
        <v>0</v>
      </c>
      <c r="H123" s="10">
        <v>0</v>
      </c>
      <c r="I123" s="11">
        <v>0</v>
      </c>
      <c r="K123" s="10">
        <v>0</v>
      </c>
      <c r="L123" s="11">
        <v>0</v>
      </c>
    </row>
    <row r="124" spans="2:12" ht="18.75" x14ac:dyDescent="0.25">
      <c r="B124" s="14" t="s">
        <v>113</v>
      </c>
      <c r="C124" s="11">
        <v>0</v>
      </c>
      <c r="E124" s="14" t="s">
        <v>113</v>
      </c>
      <c r="F124" s="11">
        <v>0</v>
      </c>
      <c r="H124" s="14" t="s">
        <v>113</v>
      </c>
      <c r="I124" s="11">
        <v>0</v>
      </c>
      <c r="K124" s="14" t="s">
        <v>113</v>
      </c>
      <c r="L124" s="11">
        <v>0</v>
      </c>
    </row>
  </sheetData>
  <mergeCells count="4">
    <mergeCell ref="B1:C1"/>
    <mergeCell ref="E1:F1"/>
    <mergeCell ref="H1:I1"/>
    <mergeCell ref="K1: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L105"/>
  <sheetViews>
    <sheetView workbookViewId="0">
      <selection activeCell="C6" sqref="C6"/>
    </sheetView>
  </sheetViews>
  <sheetFormatPr defaultRowHeight="15" x14ac:dyDescent="0.25"/>
  <sheetData>
    <row r="1" spans="2:12" x14ac:dyDescent="0.25">
      <c r="B1" s="151" t="s">
        <v>121</v>
      </c>
      <c r="C1" s="151"/>
      <c r="E1" s="151" t="s">
        <v>122</v>
      </c>
      <c r="F1" s="151"/>
      <c r="H1" s="152" t="s">
        <v>123</v>
      </c>
      <c r="I1" s="152"/>
      <c r="K1" s="152" t="s">
        <v>124</v>
      </c>
      <c r="L1" s="152"/>
    </row>
    <row r="2" spans="2:12" x14ac:dyDescent="0.25">
      <c r="B2" s="13" t="s">
        <v>114</v>
      </c>
      <c r="C2" s="13" t="s">
        <v>115</v>
      </c>
      <c r="E2" s="13" t="s">
        <v>114</v>
      </c>
      <c r="F2" s="13" t="s">
        <v>115</v>
      </c>
      <c r="H2" s="15" t="s">
        <v>114</v>
      </c>
      <c r="I2" s="15" t="s">
        <v>115</v>
      </c>
      <c r="K2" s="15" t="s">
        <v>114</v>
      </c>
      <c r="L2" s="15" t="s">
        <v>115</v>
      </c>
    </row>
    <row r="3" spans="2:12" ht="18.75" x14ac:dyDescent="0.25">
      <c r="B3" s="10">
        <v>30</v>
      </c>
      <c r="C3" s="11">
        <v>100</v>
      </c>
      <c r="E3" s="10">
        <v>27</v>
      </c>
      <c r="F3" s="11">
        <v>100</v>
      </c>
      <c r="H3" s="10">
        <v>35</v>
      </c>
      <c r="I3" s="11">
        <v>100</v>
      </c>
      <c r="K3" s="10">
        <v>28</v>
      </c>
      <c r="L3" s="11">
        <v>100</v>
      </c>
    </row>
    <row r="4" spans="2:12" ht="18.75" x14ac:dyDescent="0.25">
      <c r="B4" s="10">
        <v>0</v>
      </c>
      <c r="C4" s="11">
        <v>10</v>
      </c>
      <c r="E4" s="10">
        <v>26</v>
      </c>
      <c r="F4" s="11">
        <v>100</v>
      </c>
      <c r="H4" s="10">
        <v>0</v>
      </c>
      <c r="I4" s="11">
        <v>10</v>
      </c>
      <c r="K4" s="10">
        <v>0</v>
      </c>
      <c r="L4" s="11">
        <v>16</v>
      </c>
    </row>
    <row r="5" spans="2:12" ht="18.75" x14ac:dyDescent="0.25">
      <c r="B5" s="10">
        <v>31</v>
      </c>
      <c r="C5" s="11">
        <v>100</v>
      </c>
      <c r="E5" s="10">
        <v>0</v>
      </c>
      <c r="F5" s="11">
        <v>25</v>
      </c>
      <c r="H5" s="10"/>
      <c r="I5" s="11"/>
      <c r="K5" s="10"/>
      <c r="L5" s="11"/>
    </row>
    <row r="6" spans="2:12" ht="18.75" x14ac:dyDescent="0.25">
      <c r="B6" s="10"/>
      <c r="C6" s="11">
        <v>98</v>
      </c>
      <c r="E6" s="10">
        <v>25</v>
      </c>
      <c r="F6" s="11">
        <v>100</v>
      </c>
      <c r="H6" s="10"/>
      <c r="I6" s="11">
        <v>98</v>
      </c>
      <c r="K6" s="10"/>
      <c r="L6" s="11">
        <v>98</v>
      </c>
    </row>
    <row r="7" spans="2:12" ht="18.75" x14ac:dyDescent="0.25">
      <c r="B7" s="10">
        <v>29</v>
      </c>
      <c r="C7" s="11">
        <v>97</v>
      </c>
      <c r="E7" s="10">
        <v>24</v>
      </c>
      <c r="F7" s="11">
        <v>97</v>
      </c>
      <c r="H7" s="10">
        <v>34</v>
      </c>
      <c r="I7" s="11">
        <v>97</v>
      </c>
      <c r="K7" s="10">
        <v>27</v>
      </c>
      <c r="L7" s="11">
        <v>97</v>
      </c>
    </row>
    <row r="8" spans="2:12" ht="18.75" x14ac:dyDescent="0.25">
      <c r="B8" s="10"/>
      <c r="C8" s="11">
        <v>96</v>
      </c>
      <c r="E8" s="10" t="s">
        <v>113</v>
      </c>
      <c r="F8" s="11">
        <v>96</v>
      </c>
      <c r="H8" s="10"/>
      <c r="I8" s="11">
        <v>96</v>
      </c>
      <c r="K8" s="10"/>
      <c r="L8" s="11">
        <v>96</v>
      </c>
    </row>
    <row r="9" spans="2:12" ht="18.75" x14ac:dyDescent="0.25">
      <c r="B9" s="10"/>
      <c r="C9" s="11">
        <v>95</v>
      </c>
      <c r="E9" s="10" t="s">
        <v>113</v>
      </c>
      <c r="F9" s="11">
        <v>95</v>
      </c>
      <c r="H9" s="10"/>
      <c r="I9" s="11">
        <v>95</v>
      </c>
      <c r="K9" s="10"/>
      <c r="L9" s="11">
        <v>95</v>
      </c>
    </row>
    <row r="10" spans="2:12" ht="18.75" x14ac:dyDescent="0.25">
      <c r="B10" s="10">
        <v>28</v>
      </c>
      <c r="C10" s="11">
        <v>94</v>
      </c>
      <c r="E10" s="10">
        <v>23</v>
      </c>
      <c r="F10" s="11">
        <v>94</v>
      </c>
      <c r="H10" s="10">
        <v>33</v>
      </c>
      <c r="I10" s="11">
        <v>94</v>
      </c>
      <c r="K10" s="10">
        <v>26</v>
      </c>
      <c r="L10" s="11">
        <v>94</v>
      </c>
    </row>
    <row r="11" spans="2:12" ht="18.75" x14ac:dyDescent="0.25">
      <c r="B11" s="10"/>
      <c r="C11" s="11">
        <v>93</v>
      </c>
      <c r="E11" s="10" t="s">
        <v>113</v>
      </c>
      <c r="F11" s="11">
        <v>93</v>
      </c>
      <c r="H11" s="10"/>
      <c r="I11" s="11">
        <v>93</v>
      </c>
      <c r="K11" s="10"/>
      <c r="L11" s="11">
        <v>93</v>
      </c>
    </row>
    <row r="12" spans="2:12" ht="18.75" x14ac:dyDescent="0.25">
      <c r="B12" s="10"/>
      <c r="C12" s="11">
        <v>92</v>
      </c>
      <c r="E12" s="10" t="s">
        <v>113</v>
      </c>
      <c r="F12" s="11">
        <v>92</v>
      </c>
      <c r="H12" s="10"/>
      <c r="I12" s="11">
        <v>92</v>
      </c>
      <c r="K12" s="10"/>
      <c r="L12" s="11">
        <v>92</v>
      </c>
    </row>
    <row r="13" spans="2:12" ht="18.75" x14ac:dyDescent="0.25">
      <c r="B13" s="10">
        <v>27</v>
      </c>
      <c r="C13" s="11">
        <v>91</v>
      </c>
      <c r="E13" s="10">
        <v>22</v>
      </c>
      <c r="F13" s="11">
        <v>91</v>
      </c>
      <c r="H13" s="10">
        <v>32</v>
      </c>
      <c r="I13" s="11">
        <v>91</v>
      </c>
      <c r="K13" s="10">
        <v>25</v>
      </c>
      <c r="L13" s="11">
        <v>91</v>
      </c>
    </row>
    <row r="14" spans="2:12" ht="18.75" x14ac:dyDescent="0.25">
      <c r="B14" s="12"/>
      <c r="C14" s="11">
        <v>90</v>
      </c>
      <c r="E14" s="12" t="s">
        <v>113</v>
      </c>
      <c r="F14" s="11">
        <v>90</v>
      </c>
      <c r="H14" s="10"/>
      <c r="I14" s="11">
        <v>90</v>
      </c>
      <c r="K14" s="12"/>
      <c r="L14" s="11">
        <v>90</v>
      </c>
    </row>
    <row r="15" spans="2:12" ht="18.75" x14ac:dyDescent="0.25">
      <c r="B15" s="10"/>
      <c r="C15" s="11">
        <v>89</v>
      </c>
      <c r="E15" s="10" t="s">
        <v>113</v>
      </c>
      <c r="F15" s="11">
        <v>89</v>
      </c>
      <c r="H15" s="10"/>
      <c r="I15" s="11">
        <v>89</v>
      </c>
      <c r="K15" s="10"/>
      <c r="L15" s="11">
        <v>89</v>
      </c>
    </row>
    <row r="16" spans="2:12" ht="18.75" x14ac:dyDescent="0.25">
      <c r="B16" s="10">
        <v>26</v>
      </c>
      <c r="C16" s="11">
        <v>88</v>
      </c>
      <c r="E16" s="10">
        <v>21</v>
      </c>
      <c r="F16" s="11">
        <v>88</v>
      </c>
      <c r="H16" s="10">
        <v>31</v>
      </c>
      <c r="I16" s="11">
        <v>88</v>
      </c>
      <c r="K16" s="10">
        <v>24</v>
      </c>
      <c r="L16" s="11">
        <v>88</v>
      </c>
    </row>
    <row r="17" spans="2:12" ht="18.75" x14ac:dyDescent="0.25">
      <c r="B17" s="10"/>
      <c r="C17" s="11">
        <v>87</v>
      </c>
      <c r="E17" s="10" t="s">
        <v>113</v>
      </c>
      <c r="F17" s="11">
        <v>87</v>
      </c>
      <c r="H17" s="10"/>
      <c r="I17" s="11">
        <v>87</v>
      </c>
      <c r="K17" s="10"/>
      <c r="L17" s="11">
        <v>87</v>
      </c>
    </row>
    <row r="18" spans="2:12" ht="18.75" x14ac:dyDescent="0.25">
      <c r="B18" s="10"/>
      <c r="C18" s="11">
        <v>86</v>
      </c>
      <c r="E18" s="10" t="s">
        <v>113</v>
      </c>
      <c r="F18" s="11">
        <v>86</v>
      </c>
      <c r="H18" s="10"/>
      <c r="I18" s="11">
        <v>86</v>
      </c>
      <c r="K18" s="10"/>
      <c r="L18" s="11">
        <v>86</v>
      </c>
    </row>
    <row r="19" spans="2:12" ht="18.75" x14ac:dyDescent="0.25">
      <c r="B19" s="10">
        <v>25</v>
      </c>
      <c r="C19" s="11">
        <v>85</v>
      </c>
      <c r="E19" s="10">
        <v>20</v>
      </c>
      <c r="F19" s="11">
        <v>85</v>
      </c>
      <c r="H19" s="10">
        <v>30</v>
      </c>
      <c r="I19" s="11">
        <v>85</v>
      </c>
      <c r="K19" s="10">
        <v>23</v>
      </c>
      <c r="L19" s="11">
        <v>85</v>
      </c>
    </row>
    <row r="20" spans="2:12" ht="18.75" x14ac:dyDescent="0.25">
      <c r="B20" s="10"/>
      <c r="C20" s="11">
        <v>84</v>
      </c>
      <c r="E20" s="10" t="s">
        <v>113</v>
      </c>
      <c r="F20" s="11">
        <v>84</v>
      </c>
      <c r="H20" s="10"/>
      <c r="I20" s="11">
        <v>84</v>
      </c>
      <c r="K20" s="10"/>
      <c r="L20" s="11">
        <v>84</v>
      </c>
    </row>
    <row r="21" spans="2:12" ht="18.75" x14ac:dyDescent="0.25">
      <c r="B21" s="10"/>
      <c r="C21" s="11">
        <v>83</v>
      </c>
      <c r="E21" s="10" t="s">
        <v>113</v>
      </c>
      <c r="F21" s="11">
        <v>83</v>
      </c>
      <c r="H21" s="10"/>
      <c r="I21" s="11">
        <v>83</v>
      </c>
      <c r="K21" s="10"/>
      <c r="L21" s="11">
        <v>83</v>
      </c>
    </row>
    <row r="22" spans="2:12" ht="18.75" x14ac:dyDescent="0.25">
      <c r="B22" s="10">
        <v>24</v>
      </c>
      <c r="C22" s="11">
        <v>82</v>
      </c>
      <c r="E22" s="10">
        <v>19</v>
      </c>
      <c r="F22" s="11">
        <v>82</v>
      </c>
      <c r="H22" s="10">
        <v>29</v>
      </c>
      <c r="I22" s="11">
        <v>82</v>
      </c>
      <c r="K22" s="10">
        <v>22</v>
      </c>
      <c r="L22" s="11">
        <v>82</v>
      </c>
    </row>
    <row r="23" spans="2:12" ht="18.75" x14ac:dyDescent="0.25">
      <c r="B23" s="10"/>
      <c r="C23" s="11">
        <v>81</v>
      </c>
      <c r="E23" s="10" t="s">
        <v>113</v>
      </c>
      <c r="F23" s="11">
        <v>81</v>
      </c>
      <c r="H23" s="10"/>
      <c r="I23" s="11">
        <v>81</v>
      </c>
      <c r="K23" s="10"/>
      <c r="L23" s="11">
        <v>81</v>
      </c>
    </row>
    <row r="24" spans="2:12" ht="18.75" x14ac:dyDescent="0.25">
      <c r="B24" s="12"/>
      <c r="C24" s="11">
        <v>80</v>
      </c>
      <c r="E24" s="12" t="s">
        <v>113</v>
      </c>
      <c r="F24" s="11">
        <v>80</v>
      </c>
      <c r="H24" s="10"/>
      <c r="I24" s="11">
        <v>80</v>
      </c>
      <c r="K24" s="12"/>
      <c r="L24" s="11">
        <v>80</v>
      </c>
    </row>
    <row r="25" spans="2:12" ht="18.75" x14ac:dyDescent="0.25">
      <c r="B25" s="10">
        <v>23</v>
      </c>
      <c r="C25" s="11">
        <v>79</v>
      </c>
      <c r="E25" s="10">
        <v>18</v>
      </c>
      <c r="F25" s="11">
        <v>79</v>
      </c>
      <c r="H25" s="10">
        <v>28</v>
      </c>
      <c r="I25" s="11">
        <v>79</v>
      </c>
      <c r="K25" s="10">
        <v>21</v>
      </c>
      <c r="L25" s="11">
        <v>79</v>
      </c>
    </row>
    <row r="26" spans="2:12" ht="18.75" x14ac:dyDescent="0.25">
      <c r="B26" s="10"/>
      <c r="C26" s="11">
        <v>78</v>
      </c>
      <c r="E26" s="10" t="s">
        <v>113</v>
      </c>
      <c r="F26" s="11">
        <v>78</v>
      </c>
      <c r="H26" s="10"/>
      <c r="I26" s="11">
        <v>78</v>
      </c>
      <c r="K26" s="10"/>
      <c r="L26" s="11">
        <v>78</v>
      </c>
    </row>
    <row r="27" spans="2:12" ht="18.75" x14ac:dyDescent="0.25">
      <c r="B27" s="10"/>
      <c r="C27" s="11">
        <v>77</v>
      </c>
      <c r="E27" s="10" t="s">
        <v>113</v>
      </c>
      <c r="F27" s="11">
        <v>77</v>
      </c>
      <c r="H27" s="10"/>
      <c r="I27" s="11">
        <v>77</v>
      </c>
      <c r="K27" s="10"/>
      <c r="L27" s="11">
        <v>77</v>
      </c>
    </row>
    <row r="28" spans="2:12" ht="18.75" x14ac:dyDescent="0.25">
      <c r="B28" s="10">
        <v>22</v>
      </c>
      <c r="C28" s="11">
        <v>76</v>
      </c>
      <c r="E28" s="10">
        <v>17</v>
      </c>
      <c r="F28" s="11">
        <v>76</v>
      </c>
      <c r="H28" s="10">
        <v>27</v>
      </c>
      <c r="I28" s="11">
        <v>76</v>
      </c>
      <c r="K28" s="10">
        <v>20</v>
      </c>
      <c r="L28" s="11">
        <v>76</v>
      </c>
    </row>
    <row r="29" spans="2:12" ht="18.75" x14ac:dyDescent="0.25">
      <c r="B29" s="10"/>
      <c r="C29" s="11">
        <v>75</v>
      </c>
      <c r="E29" s="10" t="s">
        <v>113</v>
      </c>
      <c r="F29" s="11">
        <v>75</v>
      </c>
      <c r="H29" s="10"/>
      <c r="I29" s="11">
        <v>75</v>
      </c>
      <c r="K29" s="10"/>
      <c r="L29" s="11">
        <v>75</v>
      </c>
    </row>
    <row r="30" spans="2:12" ht="18.75" x14ac:dyDescent="0.25">
      <c r="B30" s="10"/>
      <c r="C30" s="11">
        <v>74</v>
      </c>
      <c r="E30" s="10" t="s">
        <v>113</v>
      </c>
      <c r="F30" s="11">
        <v>74</v>
      </c>
      <c r="H30" s="10"/>
      <c r="I30" s="11">
        <v>74</v>
      </c>
      <c r="K30" s="10"/>
      <c r="L30" s="11">
        <v>74</v>
      </c>
    </row>
    <row r="31" spans="2:12" ht="18.75" x14ac:dyDescent="0.25">
      <c r="B31" s="10">
        <v>21</v>
      </c>
      <c r="C31" s="11">
        <v>73</v>
      </c>
      <c r="E31" s="10">
        <v>16</v>
      </c>
      <c r="F31" s="11">
        <v>73</v>
      </c>
      <c r="H31" s="10">
        <v>26</v>
      </c>
      <c r="I31" s="11">
        <v>73</v>
      </c>
      <c r="K31" s="10">
        <v>19</v>
      </c>
      <c r="L31" s="11">
        <v>73</v>
      </c>
    </row>
    <row r="32" spans="2:12" ht="18.75" x14ac:dyDescent="0.25">
      <c r="B32" s="10"/>
      <c r="C32" s="11">
        <v>72</v>
      </c>
      <c r="E32" s="10" t="s">
        <v>113</v>
      </c>
      <c r="F32" s="11">
        <v>72</v>
      </c>
      <c r="H32" s="10"/>
      <c r="I32" s="11">
        <v>72</v>
      </c>
      <c r="K32" s="10"/>
      <c r="L32" s="11">
        <v>72</v>
      </c>
    </row>
    <row r="33" spans="2:12" ht="18.75" x14ac:dyDescent="0.25">
      <c r="B33" s="10"/>
      <c r="C33" s="11">
        <v>71</v>
      </c>
      <c r="E33" s="10" t="s">
        <v>113</v>
      </c>
      <c r="F33" s="11">
        <v>71</v>
      </c>
      <c r="H33" s="10"/>
      <c r="I33" s="11">
        <v>71</v>
      </c>
      <c r="K33" s="10"/>
      <c r="L33" s="11">
        <v>71</v>
      </c>
    </row>
    <row r="34" spans="2:12" ht="18.75" x14ac:dyDescent="0.25">
      <c r="B34" s="12">
        <v>20</v>
      </c>
      <c r="C34" s="11">
        <v>70</v>
      </c>
      <c r="E34" s="12">
        <v>15</v>
      </c>
      <c r="F34" s="11">
        <v>70</v>
      </c>
      <c r="H34" s="12">
        <v>25</v>
      </c>
      <c r="I34" s="11">
        <v>70</v>
      </c>
      <c r="K34" s="12">
        <v>18</v>
      </c>
      <c r="L34" s="11">
        <v>70</v>
      </c>
    </row>
    <row r="35" spans="2:12" ht="18.75" x14ac:dyDescent="0.25">
      <c r="B35" s="10"/>
      <c r="C35" s="11">
        <v>69</v>
      </c>
      <c r="E35" s="10" t="s">
        <v>113</v>
      </c>
      <c r="F35" s="11">
        <v>69</v>
      </c>
      <c r="H35" s="10"/>
      <c r="I35" s="11">
        <v>69</v>
      </c>
      <c r="K35" s="10"/>
      <c r="L35" s="11">
        <v>69</v>
      </c>
    </row>
    <row r="36" spans="2:12" ht="18.75" x14ac:dyDescent="0.25">
      <c r="B36" s="12"/>
      <c r="C36" s="11">
        <v>68</v>
      </c>
      <c r="E36" s="12" t="s">
        <v>113</v>
      </c>
      <c r="F36" s="11">
        <v>68</v>
      </c>
      <c r="H36" s="12"/>
      <c r="I36" s="11">
        <v>68</v>
      </c>
      <c r="K36" s="12"/>
      <c r="L36" s="11">
        <v>68</v>
      </c>
    </row>
    <row r="37" spans="2:12" ht="18.75" x14ac:dyDescent="0.25">
      <c r="B37" s="10">
        <v>19</v>
      </c>
      <c r="C37" s="11">
        <v>67</v>
      </c>
      <c r="E37" s="10">
        <v>14</v>
      </c>
      <c r="F37" s="11">
        <v>67</v>
      </c>
      <c r="H37" s="10">
        <v>24</v>
      </c>
      <c r="I37" s="11">
        <v>67</v>
      </c>
      <c r="K37" s="10">
        <v>17</v>
      </c>
      <c r="L37" s="11">
        <v>67</v>
      </c>
    </row>
    <row r="38" spans="2:12" ht="18.75" x14ac:dyDescent="0.25">
      <c r="B38" s="12"/>
      <c r="C38" s="11">
        <v>66</v>
      </c>
      <c r="E38" s="12" t="s">
        <v>113</v>
      </c>
      <c r="F38" s="11">
        <v>66</v>
      </c>
      <c r="H38" s="12"/>
      <c r="I38" s="11">
        <v>66</v>
      </c>
      <c r="K38" s="12"/>
      <c r="L38" s="11">
        <v>66</v>
      </c>
    </row>
    <row r="39" spans="2:12" ht="18.75" x14ac:dyDescent="0.25">
      <c r="B39" s="10"/>
      <c r="C39" s="11">
        <v>65</v>
      </c>
      <c r="E39" s="10" t="s">
        <v>113</v>
      </c>
      <c r="F39" s="11">
        <v>65</v>
      </c>
      <c r="H39" s="10"/>
      <c r="I39" s="11">
        <v>65</v>
      </c>
      <c r="K39" s="10"/>
      <c r="L39" s="11">
        <v>65</v>
      </c>
    </row>
    <row r="40" spans="2:12" ht="18.75" x14ac:dyDescent="0.25">
      <c r="B40" s="12">
        <v>18</v>
      </c>
      <c r="C40" s="11">
        <v>64</v>
      </c>
      <c r="E40" s="12">
        <v>13</v>
      </c>
      <c r="F40" s="11">
        <v>64</v>
      </c>
      <c r="H40" s="12">
        <v>23</v>
      </c>
      <c r="I40" s="11">
        <v>64</v>
      </c>
      <c r="K40" s="12">
        <v>16</v>
      </c>
      <c r="L40" s="11">
        <v>64</v>
      </c>
    </row>
    <row r="41" spans="2:12" ht="18.75" x14ac:dyDescent="0.25">
      <c r="B41" s="10"/>
      <c r="C41" s="11">
        <v>63</v>
      </c>
      <c r="E41" s="10" t="s">
        <v>113</v>
      </c>
      <c r="F41" s="11">
        <v>63</v>
      </c>
      <c r="H41" s="10"/>
      <c r="I41" s="11">
        <v>63</v>
      </c>
      <c r="K41" s="10"/>
      <c r="L41" s="11">
        <v>63</v>
      </c>
    </row>
    <row r="42" spans="2:12" ht="18.75" x14ac:dyDescent="0.25">
      <c r="B42" s="12"/>
      <c r="C42" s="11">
        <v>62</v>
      </c>
      <c r="E42" s="12" t="s">
        <v>113</v>
      </c>
      <c r="F42" s="11">
        <v>62</v>
      </c>
      <c r="H42" s="12"/>
      <c r="I42" s="11">
        <v>62</v>
      </c>
      <c r="K42" s="12"/>
      <c r="L42" s="11">
        <v>62</v>
      </c>
    </row>
    <row r="43" spans="2:12" ht="18.75" x14ac:dyDescent="0.25">
      <c r="B43" s="10">
        <v>17</v>
      </c>
      <c r="C43" s="11">
        <v>61</v>
      </c>
      <c r="E43" s="10">
        <v>12</v>
      </c>
      <c r="F43" s="11">
        <v>61</v>
      </c>
      <c r="H43" s="10">
        <v>22</v>
      </c>
      <c r="I43" s="11">
        <v>61</v>
      </c>
      <c r="K43" s="10">
        <v>15</v>
      </c>
      <c r="L43" s="11">
        <v>61</v>
      </c>
    </row>
    <row r="44" spans="2:12" ht="18.75" x14ac:dyDescent="0.25">
      <c r="B44" s="12"/>
      <c r="C44" s="11">
        <v>60</v>
      </c>
      <c r="E44" s="12" t="s">
        <v>113</v>
      </c>
      <c r="F44" s="11">
        <v>60</v>
      </c>
      <c r="H44" s="12"/>
      <c r="I44" s="11">
        <v>60</v>
      </c>
      <c r="K44" s="12"/>
      <c r="L44" s="11">
        <v>60</v>
      </c>
    </row>
    <row r="45" spans="2:12" ht="18.75" x14ac:dyDescent="0.25">
      <c r="B45" s="10"/>
      <c r="C45" s="11">
        <v>59</v>
      </c>
      <c r="E45" s="10" t="s">
        <v>113</v>
      </c>
      <c r="F45" s="11">
        <v>59</v>
      </c>
      <c r="H45" s="10"/>
      <c r="I45" s="11">
        <v>59</v>
      </c>
      <c r="K45" s="10"/>
      <c r="L45" s="11">
        <v>59</v>
      </c>
    </row>
    <row r="46" spans="2:12" ht="18.75" x14ac:dyDescent="0.25">
      <c r="B46" s="12">
        <v>16</v>
      </c>
      <c r="C46" s="11">
        <v>58</v>
      </c>
      <c r="E46" s="12">
        <v>11</v>
      </c>
      <c r="F46" s="11">
        <v>58</v>
      </c>
      <c r="H46" s="12">
        <v>21</v>
      </c>
      <c r="I46" s="11">
        <v>58</v>
      </c>
      <c r="K46" s="12">
        <v>14</v>
      </c>
      <c r="L46" s="11">
        <v>58</v>
      </c>
    </row>
    <row r="47" spans="2:12" ht="18.75" x14ac:dyDescent="0.25">
      <c r="B47" s="10"/>
      <c r="C47" s="11">
        <v>57</v>
      </c>
      <c r="E47" s="10" t="s">
        <v>113</v>
      </c>
      <c r="F47" s="11">
        <v>57</v>
      </c>
      <c r="H47" s="10"/>
      <c r="I47" s="11">
        <v>57</v>
      </c>
      <c r="K47" s="10"/>
      <c r="L47" s="11">
        <v>57</v>
      </c>
    </row>
    <row r="48" spans="2:12" ht="18.75" x14ac:dyDescent="0.25">
      <c r="B48" s="12"/>
      <c r="C48" s="11">
        <v>56</v>
      </c>
      <c r="E48" s="12" t="s">
        <v>113</v>
      </c>
      <c r="F48" s="11">
        <v>56</v>
      </c>
      <c r="H48" s="12"/>
      <c r="I48" s="11">
        <v>56</v>
      </c>
      <c r="K48" s="12"/>
      <c r="L48" s="11">
        <v>56</v>
      </c>
    </row>
    <row r="49" spans="2:12" ht="18.75" x14ac:dyDescent="0.25">
      <c r="B49" s="10">
        <v>15</v>
      </c>
      <c r="C49" s="11">
        <v>55</v>
      </c>
      <c r="E49" s="10">
        <v>10</v>
      </c>
      <c r="F49" s="11">
        <v>55</v>
      </c>
      <c r="H49" s="10">
        <v>20</v>
      </c>
      <c r="I49" s="11">
        <v>55</v>
      </c>
      <c r="K49" s="10">
        <v>13</v>
      </c>
      <c r="L49" s="11">
        <v>55</v>
      </c>
    </row>
    <row r="50" spans="2:12" ht="18.75" x14ac:dyDescent="0.25">
      <c r="B50" s="12"/>
      <c r="C50" s="11">
        <v>54</v>
      </c>
      <c r="E50" s="12" t="s">
        <v>113</v>
      </c>
      <c r="F50" s="11">
        <v>54</v>
      </c>
      <c r="H50" s="12"/>
      <c r="I50" s="11">
        <v>54</v>
      </c>
      <c r="K50" s="12"/>
      <c r="L50" s="11">
        <v>54</v>
      </c>
    </row>
    <row r="51" spans="2:12" ht="18.75" x14ac:dyDescent="0.25">
      <c r="B51" s="10"/>
      <c r="C51" s="11">
        <v>53</v>
      </c>
      <c r="E51" s="10" t="s">
        <v>113</v>
      </c>
      <c r="F51" s="11">
        <v>53</v>
      </c>
      <c r="H51" s="10"/>
      <c r="I51" s="11">
        <v>53</v>
      </c>
      <c r="K51" s="10"/>
      <c r="L51" s="11">
        <v>53</v>
      </c>
    </row>
    <row r="52" spans="2:12" ht="18.75" x14ac:dyDescent="0.25">
      <c r="B52" s="12">
        <v>14</v>
      </c>
      <c r="C52" s="11">
        <v>52</v>
      </c>
      <c r="E52" s="12">
        <v>9</v>
      </c>
      <c r="F52" s="11">
        <v>52</v>
      </c>
      <c r="H52" s="12">
        <v>19</v>
      </c>
      <c r="I52" s="11">
        <v>52</v>
      </c>
      <c r="K52" s="12">
        <v>12</v>
      </c>
      <c r="L52" s="11">
        <v>52</v>
      </c>
    </row>
    <row r="53" spans="2:12" ht="18.75" x14ac:dyDescent="0.25">
      <c r="B53" s="10"/>
      <c r="C53" s="11">
        <v>51</v>
      </c>
      <c r="E53" s="10" t="s">
        <v>113</v>
      </c>
      <c r="F53" s="11">
        <v>51</v>
      </c>
      <c r="H53" s="10"/>
      <c r="I53" s="11">
        <v>51</v>
      </c>
      <c r="K53" s="10"/>
      <c r="L53" s="11">
        <v>51</v>
      </c>
    </row>
    <row r="54" spans="2:12" ht="18.75" x14ac:dyDescent="0.25">
      <c r="B54" s="12"/>
      <c r="C54" s="11">
        <v>50</v>
      </c>
      <c r="E54" s="12" t="s">
        <v>113</v>
      </c>
      <c r="F54" s="11">
        <v>50</v>
      </c>
      <c r="H54" s="12"/>
      <c r="I54" s="11">
        <v>50</v>
      </c>
      <c r="K54" s="12"/>
      <c r="L54" s="11">
        <v>50</v>
      </c>
    </row>
    <row r="55" spans="2:12" ht="18.75" x14ac:dyDescent="0.25">
      <c r="B55" s="10">
        <v>13</v>
      </c>
      <c r="C55" s="11">
        <v>49</v>
      </c>
      <c r="E55" s="10">
        <v>8</v>
      </c>
      <c r="F55" s="11">
        <v>49</v>
      </c>
      <c r="H55" s="10">
        <v>18</v>
      </c>
      <c r="I55" s="11">
        <v>49</v>
      </c>
      <c r="K55" s="10">
        <v>11</v>
      </c>
      <c r="L55" s="11">
        <v>49</v>
      </c>
    </row>
    <row r="56" spans="2:12" ht="18.75" x14ac:dyDescent="0.25">
      <c r="B56" s="12"/>
      <c r="C56" s="11">
        <v>48</v>
      </c>
      <c r="E56" s="12" t="s">
        <v>113</v>
      </c>
      <c r="F56" s="11">
        <v>48</v>
      </c>
      <c r="H56" s="12"/>
      <c r="I56" s="11">
        <v>48</v>
      </c>
      <c r="K56" s="12"/>
      <c r="L56" s="11">
        <v>48</v>
      </c>
    </row>
    <row r="57" spans="2:12" ht="18.75" x14ac:dyDescent="0.25">
      <c r="B57" s="10"/>
      <c r="C57" s="11">
        <v>47</v>
      </c>
      <c r="E57" s="10" t="s">
        <v>113</v>
      </c>
      <c r="F57" s="11">
        <v>47</v>
      </c>
      <c r="H57" s="10"/>
      <c r="I57" s="11">
        <v>47</v>
      </c>
      <c r="K57" s="10"/>
      <c r="L57" s="11">
        <v>47</v>
      </c>
    </row>
    <row r="58" spans="2:12" ht="18.75" x14ac:dyDescent="0.25">
      <c r="B58" s="12">
        <v>12</v>
      </c>
      <c r="C58" s="11">
        <v>46</v>
      </c>
      <c r="E58" s="12">
        <v>7</v>
      </c>
      <c r="F58" s="11">
        <v>46</v>
      </c>
      <c r="H58" s="12">
        <v>17</v>
      </c>
      <c r="I58" s="11">
        <v>46</v>
      </c>
      <c r="K58" s="12">
        <v>10</v>
      </c>
      <c r="L58" s="11">
        <v>46</v>
      </c>
    </row>
    <row r="59" spans="2:12" ht="18.75" x14ac:dyDescent="0.25">
      <c r="B59" s="10"/>
      <c r="C59" s="11">
        <v>45</v>
      </c>
      <c r="E59" s="10" t="s">
        <v>113</v>
      </c>
      <c r="F59" s="11">
        <v>45</v>
      </c>
      <c r="H59" s="10"/>
      <c r="I59" s="11">
        <v>45</v>
      </c>
      <c r="K59" s="10"/>
      <c r="L59" s="11">
        <v>45</v>
      </c>
    </row>
    <row r="60" spans="2:12" ht="18.75" x14ac:dyDescent="0.25">
      <c r="B60" s="12"/>
      <c r="C60" s="11">
        <v>44</v>
      </c>
      <c r="E60" s="12" t="s">
        <v>113</v>
      </c>
      <c r="F60" s="11">
        <v>44</v>
      </c>
      <c r="H60" s="12"/>
      <c r="I60" s="11">
        <v>44</v>
      </c>
      <c r="K60" s="12"/>
      <c r="L60" s="11">
        <v>44</v>
      </c>
    </row>
    <row r="61" spans="2:12" ht="18.75" x14ac:dyDescent="0.25">
      <c r="B61" s="10">
        <v>11</v>
      </c>
      <c r="C61" s="11">
        <v>43</v>
      </c>
      <c r="E61" s="10">
        <v>6</v>
      </c>
      <c r="F61" s="11">
        <v>43</v>
      </c>
      <c r="H61" s="10">
        <v>16</v>
      </c>
      <c r="I61" s="11">
        <v>43</v>
      </c>
      <c r="K61" s="10">
        <v>9</v>
      </c>
      <c r="L61" s="11">
        <v>43</v>
      </c>
    </row>
    <row r="62" spans="2:12" ht="18.75" x14ac:dyDescent="0.25">
      <c r="B62" s="12"/>
      <c r="C62" s="11">
        <v>42</v>
      </c>
      <c r="E62" s="12" t="s">
        <v>113</v>
      </c>
      <c r="F62" s="11">
        <v>42</v>
      </c>
      <c r="H62" s="12"/>
      <c r="I62" s="11">
        <v>42</v>
      </c>
      <c r="K62" s="12"/>
      <c r="L62" s="11">
        <v>42</v>
      </c>
    </row>
    <row r="63" spans="2:12" ht="18.75" x14ac:dyDescent="0.25">
      <c r="B63" s="10"/>
      <c r="C63" s="11">
        <v>41</v>
      </c>
      <c r="E63" s="10" t="s">
        <v>113</v>
      </c>
      <c r="F63" s="11">
        <v>41</v>
      </c>
      <c r="H63" s="10"/>
      <c r="I63" s="11">
        <v>41</v>
      </c>
      <c r="K63" s="10"/>
      <c r="L63" s="11">
        <v>41</v>
      </c>
    </row>
    <row r="64" spans="2:12" ht="18.75" x14ac:dyDescent="0.25">
      <c r="B64" s="12">
        <v>10</v>
      </c>
      <c r="C64" s="11">
        <v>40</v>
      </c>
      <c r="E64" s="12">
        <v>5</v>
      </c>
      <c r="F64" s="11">
        <v>40</v>
      </c>
      <c r="H64" s="12">
        <v>15</v>
      </c>
      <c r="I64" s="11">
        <v>40</v>
      </c>
      <c r="K64" s="12">
        <v>8</v>
      </c>
      <c r="L64" s="11">
        <v>40</v>
      </c>
    </row>
    <row r="65" spans="2:12" ht="18.75" x14ac:dyDescent="0.25">
      <c r="B65" s="10"/>
      <c r="C65" s="11">
        <v>39</v>
      </c>
      <c r="E65" s="10" t="s">
        <v>113</v>
      </c>
      <c r="F65" s="11">
        <v>39</v>
      </c>
      <c r="H65" s="10"/>
      <c r="I65" s="11">
        <v>39</v>
      </c>
      <c r="K65" s="10"/>
      <c r="L65" s="11">
        <v>39</v>
      </c>
    </row>
    <row r="66" spans="2:12" ht="18.75" x14ac:dyDescent="0.25">
      <c r="B66" s="12"/>
      <c r="C66" s="11">
        <v>38</v>
      </c>
      <c r="E66" s="12" t="s">
        <v>113</v>
      </c>
      <c r="F66" s="11">
        <v>38</v>
      </c>
      <c r="H66" s="12">
        <v>14</v>
      </c>
      <c r="I66" s="11">
        <v>38</v>
      </c>
      <c r="K66" s="12"/>
      <c r="L66" s="11">
        <v>38</v>
      </c>
    </row>
    <row r="67" spans="2:12" ht="18.75" x14ac:dyDescent="0.25">
      <c r="B67" s="10">
        <v>9</v>
      </c>
      <c r="C67" s="11">
        <v>37</v>
      </c>
      <c r="E67" s="10">
        <v>4</v>
      </c>
      <c r="F67" s="11">
        <v>37</v>
      </c>
      <c r="H67" s="10"/>
      <c r="I67" s="11">
        <v>37</v>
      </c>
      <c r="K67" s="10">
        <v>7</v>
      </c>
      <c r="L67" s="11">
        <v>37</v>
      </c>
    </row>
    <row r="68" spans="2:12" ht="18.75" x14ac:dyDescent="0.25">
      <c r="B68" s="12"/>
      <c r="C68" s="11">
        <v>36</v>
      </c>
      <c r="E68" s="12" t="s">
        <v>113</v>
      </c>
      <c r="F68" s="11">
        <v>36</v>
      </c>
      <c r="H68" s="12">
        <v>13</v>
      </c>
      <c r="I68" s="11">
        <v>36</v>
      </c>
      <c r="K68" s="12"/>
      <c r="L68" s="11">
        <v>36</v>
      </c>
    </row>
    <row r="69" spans="2:12" ht="18.75" x14ac:dyDescent="0.25">
      <c r="B69" s="10"/>
      <c r="C69" s="11">
        <v>35</v>
      </c>
      <c r="E69" s="10" t="s">
        <v>113</v>
      </c>
      <c r="F69" s="11">
        <v>35</v>
      </c>
      <c r="H69" s="10"/>
      <c r="I69" s="11">
        <v>35</v>
      </c>
      <c r="K69" s="10"/>
      <c r="L69" s="11">
        <v>35</v>
      </c>
    </row>
    <row r="70" spans="2:12" ht="18.75" x14ac:dyDescent="0.25">
      <c r="B70" s="12">
        <v>8</v>
      </c>
      <c r="C70" s="11">
        <v>34</v>
      </c>
      <c r="E70" s="12">
        <v>3</v>
      </c>
      <c r="F70" s="11">
        <v>34</v>
      </c>
      <c r="H70" s="12">
        <v>12</v>
      </c>
      <c r="I70" s="11">
        <v>34</v>
      </c>
      <c r="K70" s="12">
        <v>6</v>
      </c>
      <c r="L70" s="11">
        <v>34</v>
      </c>
    </row>
    <row r="71" spans="2:12" ht="18.75" x14ac:dyDescent="0.25">
      <c r="B71" s="10"/>
      <c r="C71" s="11">
        <v>33</v>
      </c>
      <c r="E71" s="10" t="s">
        <v>113</v>
      </c>
      <c r="F71" s="11">
        <v>33</v>
      </c>
      <c r="H71" s="10"/>
      <c r="I71" s="11">
        <v>33</v>
      </c>
      <c r="K71" s="10"/>
      <c r="L71" s="11">
        <v>33</v>
      </c>
    </row>
    <row r="72" spans="2:12" ht="18.75" x14ac:dyDescent="0.25">
      <c r="B72" s="12"/>
      <c r="C72" s="11">
        <v>32</v>
      </c>
      <c r="E72" s="12" t="s">
        <v>113</v>
      </c>
      <c r="F72" s="11">
        <v>32</v>
      </c>
      <c r="H72" s="12">
        <v>11</v>
      </c>
      <c r="I72" s="11">
        <v>32</v>
      </c>
      <c r="K72" s="12"/>
      <c r="L72" s="11">
        <v>32</v>
      </c>
    </row>
    <row r="73" spans="2:12" ht="18.75" x14ac:dyDescent="0.25">
      <c r="B73" s="10">
        <v>7</v>
      </c>
      <c r="C73" s="11">
        <v>31</v>
      </c>
      <c r="E73" s="10">
        <v>2</v>
      </c>
      <c r="F73" s="11">
        <v>31</v>
      </c>
      <c r="H73" s="10"/>
      <c r="I73" s="11">
        <v>31</v>
      </c>
      <c r="K73" s="10">
        <v>5</v>
      </c>
      <c r="L73" s="11">
        <v>31</v>
      </c>
    </row>
    <row r="74" spans="2:12" ht="18.75" x14ac:dyDescent="0.25">
      <c r="B74" s="12"/>
      <c r="C74" s="11">
        <v>30</v>
      </c>
      <c r="E74" s="12" t="s">
        <v>113</v>
      </c>
      <c r="F74" s="11">
        <v>30</v>
      </c>
      <c r="H74" s="12">
        <v>10</v>
      </c>
      <c r="I74" s="11">
        <v>30</v>
      </c>
      <c r="K74" s="12"/>
      <c r="L74" s="11">
        <v>30</v>
      </c>
    </row>
    <row r="75" spans="2:12" ht="18.75" x14ac:dyDescent="0.25">
      <c r="B75" s="10"/>
      <c r="C75" s="11">
        <v>29</v>
      </c>
      <c r="E75" s="10" t="s">
        <v>113</v>
      </c>
      <c r="F75" s="11">
        <v>29</v>
      </c>
      <c r="H75" s="10"/>
      <c r="I75" s="11">
        <v>29</v>
      </c>
      <c r="K75" s="10"/>
      <c r="L75" s="11">
        <v>29</v>
      </c>
    </row>
    <row r="76" spans="2:12" ht="18.75" x14ac:dyDescent="0.25">
      <c r="B76" s="12">
        <v>6</v>
      </c>
      <c r="C76" s="11">
        <v>28</v>
      </c>
      <c r="E76" s="12">
        <v>1</v>
      </c>
      <c r="F76" s="11">
        <v>28</v>
      </c>
      <c r="H76" s="10">
        <v>9</v>
      </c>
      <c r="I76" s="11">
        <v>28</v>
      </c>
      <c r="K76" s="12">
        <v>4</v>
      </c>
      <c r="L76" s="11">
        <v>28</v>
      </c>
    </row>
    <row r="77" spans="2:12" ht="18.75" x14ac:dyDescent="0.25">
      <c r="B77" s="10"/>
      <c r="C77" s="11">
        <v>27</v>
      </c>
      <c r="E77" s="10" t="s">
        <v>113</v>
      </c>
      <c r="F77" s="11">
        <v>27</v>
      </c>
      <c r="H77" s="10"/>
      <c r="I77" s="11">
        <v>27</v>
      </c>
      <c r="K77" s="10"/>
      <c r="L77" s="11">
        <v>27</v>
      </c>
    </row>
    <row r="78" spans="2:12" ht="18.75" x14ac:dyDescent="0.25">
      <c r="B78" s="12"/>
      <c r="C78" s="11">
        <v>26</v>
      </c>
      <c r="E78" s="12" t="s">
        <v>113</v>
      </c>
      <c r="F78" s="11">
        <v>26</v>
      </c>
      <c r="H78" s="10">
        <v>8</v>
      </c>
      <c r="I78" s="11">
        <v>26</v>
      </c>
      <c r="K78" s="12"/>
      <c r="L78" s="11">
        <v>26</v>
      </c>
    </row>
    <row r="79" spans="2:12" ht="18.75" x14ac:dyDescent="0.25">
      <c r="B79" s="10">
        <v>5</v>
      </c>
      <c r="C79" s="11">
        <v>25</v>
      </c>
      <c r="E79" s="10">
        <v>0</v>
      </c>
      <c r="F79" s="11">
        <v>25</v>
      </c>
      <c r="H79" s="10"/>
      <c r="I79" s="11">
        <v>25</v>
      </c>
      <c r="K79" s="10">
        <v>3</v>
      </c>
      <c r="L79" s="11">
        <v>25</v>
      </c>
    </row>
    <row r="80" spans="2:12" ht="18.75" x14ac:dyDescent="0.25">
      <c r="B80" s="12"/>
      <c r="C80" s="11">
        <v>24</v>
      </c>
      <c r="E80" s="12" t="s">
        <v>113</v>
      </c>
      <c r="F80" s="11">
        <v>24</v>
      </c>
      <c r="H80" s="10">
        <v>7</v>
      </c>
      <c r="I80" s="11">
        <v>24</v>
      </c>
      <c r="K80" s="12"/>
      <c r="L80" s="11">
        <v>24</v>
      </c>
    </row>
    <row r="81" spans="2:12" ht="18.75" x14ac:dyDescent="0.25">
      <c r="B81" s="10"/>
      <c r="C81" s="11">
        <v>23</v>
      </c>
      <c r="E81" s="10" t="s">
        <v>113</v>
      </c>
      <c r="F81" s="11">
        <v>23</v>
      </c>
      <c r="H81" s="10"/>
      <c r="I81" s="11">
        <v>23</v>
      </c>
      <c r="K81" s="10"/>
      <c r="L81" s="11">
        <v>23</v>
      </c>
    </row>
    <row r="82" spans="2:12" ht="18.75" x14ac:dyDescent="0.25">
      <c r="B82" s="12">
        <v>4</v>
      </c>
      <c r="C82" s="11">
        <v>22</v>
      </c>
      <c r="E82" s="12">
        <v>-1</v>
      </c>
      <c r="F82" s="11">
        <v>22</v>
      </c>
      <c r="H82" s="10">
        <v>6</v>
      </c>
      <c r="I82" s="11">
        <v>22</v>
      </c>
      <c r="K82" s="12">
        <v>2</v>
      </c>
      <c r="L82" s="11">
        <v>22</v>
      </c>
    </row>
    <row r="83" spans="2:12" ht="18.75" x14ac:dyDescent="0.25">
      <c r="B83" s="10"/>
      <c r="C83" s="11">
        <v>21</v>
      </c>
      <c r="E83" s="10"/>
      <c r="F83" s="11">
        <v>21</v>
      </c>
      <c r="H83" s="10"/>
      <c r="I83" s="11">
        <v>21</v>
      </c>
      <c r="K83" s="10"/>
      <c r="L83" s="11">
        <v>21</v>
      </c>
    </row>
    <row r="84" spans="2:12" ht="18.75" x14ac:dyDescent="0.25">
      <c r="B84" s="12"/>
      <c r="C84" s="11">
        <v>20</v>
      </c>
      <c r="E84" s="12"/>
      <c r="F84" s="11">
        <v>20</v>
      </c>
      <c r="H84" s="12">
        <v>5</v>
      </c>
      <c r="I84" s="11">
        <v>20</v>
      </c>
      <c r="K84" s="12"/>
      <c r="L84" s="11">
        <v>20</v>
      </c>
    </row>
    <row r="85" spans="2:12" ht="18.75" x14ac:dyDescent="0.25">
      <c r="B85" s="10">
        <v>3</v>
      </c>
      <c r="C85" s="11">
        <v>19</v>
      </c>
      <c r="E85" s="10">
        <v>-2</v>
      </c>
      <c r="F85" s="11">
        <v>19</v>
      </c>
      <c r="H85" s="10"/>
      <c r="I85" s="11">
        <v>19</v>
      </c>
      <c r="K85" s="10">
        <v>1</v>
      </c>
      <c r="L85" s="11">
        <v>19</v>
      </c>
    </row>
    <row r="86" spans="2:12" ht="18.75" x14ac:dyDescent="0.25">
      <c r="B86" s="12"/>
      <c r="C86" s="11">
        <v>18</v>
      </c>
      <c r="E86" s="12"/>
      <c r="F86" s="11">
        <v>18</v>
      </c>
      <c r="H86" s="12">
        <v>4</v>
      </c>
      <c r="I86" s="11">
        <v>18</v>
      </c>
      <c r="K86" s="12"/>
      <c r="L86" s="11">
        <v>18</v>
      </c>
    </row>
    <row r="87" spans="2:12" ht="18.75" x14ac:dyDescent="0.25">
      <c r="B87" s="10"/>
      <c r="C87" s="11">
        <v>17</v>
      </c>
      <c r="E87" s="10"/>
      <c r="F87" s="11">
        <v>17</v>
      </c>
      <c r="H87" s="10"/>
      <c r="I87" s="11">
        <v>17</v>
      </c>
      <c r="K87" s="10"/>
      <c r="L87" s="11">
        <v>17</v>
      </c>
    </row>
    <row r="88" spans="2:12" ht="18.75" x14ac:dyDescent="0.25">
      <c r="B88" s="12">
        <v>2</v>
      </c>
      <c r="C88" s="11">
        <v>16</v>
      </c>
      <c r="E88" s="12">
        <v>-3</v>
      </c>
      <c r="F88" s="11">
        <v>16</v>
      </c>
      <c r="H88" s="12">
        <v>3</v>
      </c>
      <c r="I88" s="11">
        <v>16</v>
      </c>
      <c r="K88" s="12">
        <v>0</v>
      </c>
      <c r="L88" s="11">
        <v>16</v>
      </c>
    </row>
    <row r="89" spans="2:12" ht="18.75" x14ac:dyDescent="0.25">
      <c r="B89" s="10"/>
      <c r="C89" s="11">
        <v>15</v>
      </c>
      <c r="E89" s="10"/>
      <c r="F89" s="11">
        <v>15</v>
      </c>
      <c r="H89" s="10"/>
      <c r="I89" s="11">
        <v>15</v>
      </c>
      <c r="K89" s="10"/>
      <c r="L89" s="11">
        <v>15</v>
      </c>
    </row>
    <row r="90" spans="2:12" ht="18.75" x14ac:dyDescent="0.25">
      <c r="B90" s="12"/>
      <c r="C90" s="11">
        <v>14</v>
      </c>
      <c r="E90" s="12"/>
      <c r="F90" s="11">
        <v>14</v>
      </c>
      <c r="H90" s="10">
        <v>2</v>
      </c>
      <c r="I90" s="11">
        <v>14</v>
      </c>
      <c r="K90" s="12"/>
      <c r="L90" s="11">
        <v>14</v>
      </c>
    </row>
    <row r="91" spans="2:12" ht="18.75" x14ac:dyDescent="0.25">
      <c r="B91" s="12">
        <v>1</v>
      </c>
      <c r="C91" s="11">
        <v>13</v>
      </c>
      <c r="E91" s="12">
        <v>-4</v>
      </c>
      <c r="F91" s="11">
        <v>13</v>
      </c>
      <c r="H91" s="10"/>
      <c r="I91" s="11">
        <v>13</v>
      </c>
      <c r="K91" s="12">
        <v>-1</v>
      </c>
      <c r="L91" s="11">
        <v>13</v>
      </c>
    </row>
    <row r="92" spans="2:12" ht="18.75" x14ac:dyDescent="0.25">
      <c r="B92" s="10"/>
      <c r="C92" s="11">
        <v>12</v>
      </c>
      <c r="E92" s="10"/>
      <c r="F92" s="11">
        <v>12</v>
      </c>
      <c r="H92" s="10">
        <v>1</v>
      </c>
      <c r="I92" s="11">
        <v>12</v>
      </c>
      <c r="K92" s="10"/>
      <c r="L92" s="11">
        <v>12</v>
      </c>
    </row>
    <row r="93" spans="2:12" ht="18.75" x14ac:dyDescent="0.25">
      <c r="B93" s="10"/>
      <c r="C93" s="11">
        <v>11</v>
      </c>
      <c r="E93" s="10"/>
      <c r="F93" s="11">
        <v>11</v>
      </c>
      <c r="H93" s="10"/>
      <c r="I93" s="11">
        <v>11</v>
      </c>
      <c r="K93" s="10"/>
      <c r="L93" s="11">
        <v>11</v>
      </c>
    </row>
    <row r="94" spans="2:12" ht="18.75" x14ac:dyDescent="0.25">
      <c r="B94" s="10">
        <v>0</v>
      </c>
      <c r="C94" s="11">
        <v>10</v>
      </c>
      <c r="E94" s="12"/>
      <c r="F94" s="11">
        <v>10</v>
      </c>
      <c r="H94" s="10">
        <v>0</v>
      </c>
      <c r="I94" s="11">
        <v>10</v>
      </c>
      <c r="K94" s="12">
        <v>-2</v>
      </c>
      <c r="L94" s="11">
        <v>10</v>
      </c>
    </row>
    <row r="95" spans="2:12" ht="18.75" x14ac:dyDescent="0.25">
      <c r="B95" s="10"/>
      <c r="C95" s="11">
        <v>9</v>
      </c>
      <c r="E95" s="12">
        <v>-5</v>
      </c>
      <c r="F95" s="11">
        <v>9</v>
      </c>
      <c r="H95" s="10"/>
      <c r="I95" s="11">
        <v>9</v>
      </c>
      <c r="K95" s="12"/>
      <c r="L95" s="11">
        <v>9</v>
      </c>
    </row>
    <row r="96" spans="2:12" ht="18.75" x14ac:dyDescent="0.25">
      <c r="B96" s="10">
        <v>-1</v>
      </c>
      <c r="C96" s="11">
        <v>8</v>
      </c>
      <c r="E96" s="10"/>
      <c r="F96" s="11">
        <v>8</v>
      </c>
      <c r="H96" s="10">
        <v>-1</v>
      </c>
      <c r="I96" s="11">
        <v>8</v>
      </c>
      <c r="K96" s="10"/>
      <c r="L96" s="11">
        <v>8</v>
      </c>
    </row>
    <row r="97" spans="2:12" ht="18.75" x14ac:dyDescent="0.25">
      <c r="B97" s="10"/>
      <c r="C97" s="11">
        <v>7</v>
      </c>
      <c r="E97" s="10"/>
      <c r="F97" s="11">
        <v>7</v>
      </c>
      <c r="H97" s="10"/>
      <c r="I97" s="11">
        <v>7</v>
      </c>
      <c r="K97" s="10">
        <v>-3</v>
      </c>
      <c r="L97" s="11">
        <v>7</v>
      </c>
    </row>
    <row r="98" spans="2:12" ht="18.75" x14ac:dyDescent="0.25">
      <c r="B98" s="12">
        <v>-2</v>
      </c>
      <c r="C98" s="11">
        <v>6</v>
      </c>
      <c r="E98" s="12"/>
      <c r="F98" s="11">
        <v>6</v>
      </c>
      <c r="H98" s="12">
        <v>-2</v>
      </c>
      <c r="I98" s="11">
        <v>6</v>
      </c>
      <c r="K98" s="12"/>
      <c r="L98" s="11">
        <v>6</v>
      </c>
    </row>
    <row r="99" spans="2:12" ht="18.75" x14ac:dyDescent="0.25">
      <c r="B99" s="12"/>
      <c r="C99" s="11">
        <v>5</v>
      </c>
      <c r="E99" s="12">
        <v>-6</v>
      </c>
      <c r="F99" s="11">
        <v>5</v>
      </c>
      <c r="H99" s="12"/>
      <c r="I99" s="11">
        <v>5</v>
      </c>
      <c r="K99" s="12"/>
      <c r="L99" s="11">
        <v>5</v>
      </c>
    </row>
    <row r="100" spans="2:12" ht="18.75" x14ac:dyDescent="0.25">
      <c r="B100" s="10">
        <v>-3</v>
      </c>
      <c r="C100" s="11">
        <v>4</v>
      </c>
      <c r="E100" s="10"/>
      <c r="F100" s="11">
        <v>4</v>
      </c>
      <c r="H100" s="10">
        <v>-3</v>
      </c>
      <c r="I100" s="11">
        <v>4</v>
      </c>
      <c r="K100" s="10">
        <v>-4</v>
      </c>
      <c r="L100" s="11">
        <v>4</v>
      </c>
    </row>
    <row r="101" spans="2:12" ht="18.75" x14ac:dyDescent="0.25">
      <c r="B101" s="10"/>
      <c r="C101" s="11">
        <v>3</v>
      </c>
      <c r="E101" s="10"/>
      <c r="F101" s="11">
        <v>3</v>
      </c>
      <c r="H101" s="10"/>
      <c r="I101" s="11">
        <v>3</v>
      </c>
      <c r="K101" s="10"/>
      <c r="L101" s="11">
        <v>3</v>
      </c>
    </row>
    <row r="102" spans="2:12" ht="18.75" x14ac:dyDescent="0.25">
      <c r="B102" s="10">
        <v>-4</v>
      </c>
      <c r="C102" s="11">
        <v>2</v>
      </c>
      <c r="E102" s="12"/>
      <c r="F102" s="11">
        <v>2</v>
      </c>
      <c r="H102" s="10">
        <v>-4</v>
      </c>
      <c r="I102" s="11">
        <v>2</v>
      </c>
      <c r="K102" s="12"/>
      <c r="L102" s="11">
        <v>2</v>
      </c>
    </row>
    <row r="103" spans="2:12" ht="18.75" x14ac:dyDescent="0.25">
      <c r="B103" s="10">
        <v>-5</v>
      </c>
      <c r="C103" s="11">
        <v>1</v>
      </c>
      <c r="E103" s="12">
        <v>-7</v>
      </c>
      <c r="F103" s="11">
        <v>1</v>
      </c>
      <c r="H103" s="10">
        <v>-5</v>
      </c>
      <c r="I103" s="11">
        <v>1</v>
      </c>
      <c r="K103" s="12">
        <v>-5</v>
      </c>
      <c r="L103" s="11">
        <v>1</v>
      </c>
    </row>
    <row r="104" spans="2:12" ht="18.75" x14ac:dyDescent="0.25">
      <c r="B104" s="10"/>
      <c r="C104" s="11"/>
      <c r="E104" s="10"/>
      <c r="F104" s="11"/>
      <c r="H104" s="10"/>
      <c r="I104" s="11"/>
      <c r="K104" s="10"/>
      <c r="L104" s="11"/>
    </row>
    <row r="105" spans="2:12" ht="18.75" x14ac:dyDescent="0.25">
      <c r="B105" s="14" t="s">
        <v>113</v>
      </c>
      <c r="C105" s="11">
        <v>0</v>
      </c>
      <c r="E105" s="14" t="s">
        <v>113</v>
      </c>
      <c r="F105" s="11">
        <v>0</v>
      </c>
      <c r="H105" s="14" t="s">
        <v>113</v>
      </c>
      <c r="I105" s="11">
        <v>0</v>
      </c>
      <c r="K105" s="14" t="s">
        <v>113</v>
      </c>
      <c r="L105" s="11">
        <v>0</v>
      </c>
    </row>
  </sheetData>
  <mergeCells count="4">
    <mergeCell ref="B1:C1"/>
    <mergeCell ref="E1:F1"/>
    <mergeCell ref="H1:I1"/>
    <mergeCell ref="K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N164"/>
  <sheetViews>
    <sheetView topLeftCell="A151" workbookViewId="0">
      <selection activeCell="I176" sqref="I176"/>
    </sheetView>
  </sheetViews>
  <sheetFormatPr defaultRowHeight="15" x14ac:dyDescent="0.25"/>
  <sheetData>
    <row r="1" spans="2:14" x14ac:dyDescent="0.25">
      <c r="B1" s="151" t="s">
        <v>121</v>
      </c>
      <c r="C1" s="151"/>
      <c r="E1" s="151" t="s">
        <v>122</v>
      </c>
      <c r="F1" s="151"/>
      <c r="H1" s="152" t="s">
        <v>123</v>
      </c>
      <c r="I1" s="152"/>
      <c r="K1" s="152" t="s">
        <v>124</v>
      </c>
      <c r="L1" s="152"/>
    </row>
    <row r="2" spans="2:14" x14ac:dyDescent="0.25">
      <c r="B2" s="13" t="s">
        <v>114</v>
      </c>
      <c r="C2" s="13" t="s">
        <v>115</v>
      </c>
      <c r="E2" s="13" t="s">
        <v>114</v>
      </c>
      <c r="F2" s="13" t="s">
        <v>115</v>
      </c>
      <c r="H2" s="15" t="s">
        <v>114</v>
      </c>
      <c r="I2" s="15" t="s">
        <v>115</v>
      </c>
      <c r="K2" s="15" t="s">
        <v>114</v>
      </c>
      <c r="L2" s="15" t="s">
        <v>115</v>
      </c>
    </row>
    <row r="3" spans="2:14" ht="18.75" x14ac:dyDescent="0.25">
      <c r="B3" s="10">
        <v>160</v>
      </c>
      <c r="C3" s="11">
        <v>100</v>
      </c>
      <c r="E3" s="12">
        <v>160</v>
      </c>
      <c r="F3" s="11">
        <v>100</v>
      </c>
      <c r="H3" s="10"/>
      <c r="I3" s="11">
        <v>100</v>
      </c>
      <c r="K3" s="10"/>
      <c r="L3" s="11">
        <v>100</v>
      </c>
    </row>
    <row r="4" spans="2:14" ht="18.75" x14ac:dyDescent="0.25">
      <c r="B4" s="10">
        <v>159</v>
      </c>
      <c r="C4" s="11">
        <v>99</v>
      </c>
      <c r="E4" s="10">
        <v>159</v>
      </c>
      <c r="F4" s="11">
        <v>99</v>
      </c>
      <c r="H4" s="10"/>
      <c r="I4" s="11"/>
      <c r="K4" s="10"/>
      <c r="L4" s="11"/>
    </row>
    <row r="5" spans="2:14" ht="18.75" x14ac:dyDescent="0.25">
      <c r="B5" s="10">
        <v>158</v>
      </c>
      <c r="C5" s="11">
        <v>99</v>
      </c>
      <c r="E5" s="12">
        <v>158</v>
      </c>
      <c r="F5" s="11">
        <v>99</v>
      </c>
      <c r="H5" s="10"/>
      <c r="I5" s="11">
        <v>99</v>
      </c>
      <c r="K5" s="10"/>
      <c r="L5" s="11">
        <v>99</v>
      </c>
    </row>
    <row r="6" spans="2:14" ht="18.75" x14ac:dyDescent="0.25">
      <c r="B6" s="10">
        <v>157</v>
      </c>
      <c r="C6" s="11">
        <v>98</v>
      </c>
      <c r="E6" s="10">
        <v>157</v>
      </c>
      <c r="F6" s="11">
        <v>98</v>
      </c>
      <c r="H6" s="10"/>
      <c r="I6" s="11"/>
      <c r="K6" s="10"/>
      <c r="L6" s="11"/>
    </row>
    <row r="7" spans="2:14" ht="18.75" x14ac:dyDescent="0.25">
      <c r="B7" s="10">
        <v>156</v>
      </c>
      <c r="C7" s="11">
        <v>98</v>
      </c>
      <c r="E7" s="12">
        <v>156</v>
      </c>
      <c r="F7" s="11">
        <v>98</v>
      </c>
      <c r="H7" s="10"/>
      <c r="I7" s="11">
        <v>98</v>
      </c>
      <c r="K7" s="10"/>
      <c r="L7" s="11">
        <v>98</v>
      </c>
      <c r="N7" s="16"/>
    </row>
    <row r="8" spans="2:14" ht="18.75" x14ac:dyDescent="0.25">
      <c r="B8" s="10">
        <v>155</v>
      </c>
      <c r="C8" s="11">
        <v>97</v>
      </c>
      <c r="E8" s="10">
        <v>155</v>
      </c>
      <c r="F8" s="11">
        <v>97</v>
      </c>
      <c r="H8" s="10"/>
      <c r="I8" s="11"/>
      <c r="K8" s="10"/>
      <c r="L8" s="11"/>
    </row>
    <row r="9" spans="2:14" ht="18.75" x14ac:dyDescent="0.25">
      <c r="B9" s="10">
        <v>154</v>
      </c>
      <c r="C9" s="11">
        <v>97</v>
      </c>
      <c r="E9" s="12">
        <v>154</v>
      </c>
      <c r="F9" s="11">
        <v>97</v>
      </c>
      <c r="H9" s="10"/>
      <c r="I9" s="11">
        <v>97</v>
      </c>
      <c r="K9" s="10"/>
      <c r="L9" s="11">
        <v>97</v>
      </c>
    </row>
    <row r="10" spans="2:14" ht="18.75" x14ac:dyDescent="0.25">
      <c r="B10" s="10">
        <v>153</v>
      </c>
      <c r="C10" s="11">
        <v>96</v>
      </c>
      <c r="E10" s="10">
        <v>153</v>
      </c>
      <c r="F10" s="11">
        <v>96</v>
      </c>
      <c r="H10" s="10"/>
      <c r="I10" s="11"/>
      <c r="K10" s="10"/>
      <c r="L10" s="11"/>
    </row>
    <row r="11" spans="2:14" ht="18.75" x14ac:dyDescent="0.25">
      <c r="B11" s="10">
        <v>152</v>
      </c>
      <c r="C11" s="11">
        <v>96</v>
      </c>
      <c r="E11" s="12">
        <v>152</v>
      </c>
      <c r="F11" s="11">
        <v>96</v>
      </c>
      <c r="H11" s="10"/>
      <c r="I11" s="11">
        <v>96</v>
      </c>
      <c r="K11" s="10"/>
      <c r="L11" s="11">
        <v>96</v>
      </c>
    </row>
    <row r="12" spans="2:14" ht="18.75" x14ac:dyDescent="0.25">
      <c r="B12" s="10">
        <v>151</v>
      </c>
      <c r="C12" s="11">
        <v>95</v>
      </c>
      <c r="E12" s="10">
        <v>151</v>
      </c>
      <c r="F12" s="11">
        <v>95</v>
      </c>
      <c r="H12" s="10"/>
      <c r="I12" s="11"/>
      <c r="K12" s="10"/>
      <c r="L12" s="11"/>
    </row>
    <row r="13" spans="2:14" ht="18.75" x14ac:dyDescent="0.25">
      <c r="B13" s="10">
        <v>150</v>
      </c>
      <c r="C13" s="11">
        <v>95</v>
      </c>
      <c r="E13" s="12">
        <v>150</v>
      </c>
      <c r="F13" s="11">
        <v>95</v>
      </c>
      <c r="H13" s="10"/>
      <c r="I13" s="11">
        <v>95</v>
      </c>
      <c r="K13" s="10"/>
      <c r="L13" s="11">
        <v>95</v>
      </c>
    </row>
    <row r="14" spans="2:14" ht="18.75" x14ac:dyDescent="0.25">
      <c r="B14" s="10">
        <v>149</v>
      </c>
      <c r="C14" s="11">
        <v>94</v>
      </c>
      <c r="E14" s="10">
        <v>149</v>
      </c>
      <c r="F14" s="11">
        <v>94</v>
      </c>
      <c r="H14" s="10"/>
      <c r="I14" s="11"/>
      <c r="K14" s="10"/>
      <c r="L14" s="11"/>
    </row>
    <row r="15" spans="2:14" ht="18.75" x14ac:dyDescent="0.25">
      <c r="B15" s="10">
        <v>148</v>
      </c>
      <c r="C15" s="11">
        <v>94</v>
      </c>
      <c r="E15" s="12">
        <v>148</v>
      </c>
      <c r="F15" s="11">
        <v>94</v>
      </c>
      <c r="H15" s="10"/>
      <c r="I15" s="11">
        <v>94</v>
      </c>
      <c r="K15" s="10"/>
      <c r="L15" s="11">
        <v>94</v>
      </c>
    </row>
    <row r="16" spans="2:14" ht="18.75" x14ac:dyDescent="0.25">
      <c r="B16" s="10">
        <v>147</v>
      </c>
      <c r="C16" s="11">
        <v>93</v>
      </c>
      <c r="E16" s="10">
        <v>147</v>
      </c>
      <c r="F16" s="11">
        <v>93</v>
      </c>
      <c r="H16" s="10"/>
      <c r="I16" s="11"/>
      <c r="K16" s="10"/>
      <c r="L16" s="11"/>
    </row>
    <row r="17" spans="2:12" ht="18.75" x14ac:dyDescent="0.25">
      <c r="B17" s="10">
        <v>146</v>
      </c>
      <c r="C17" s="11">
        <v>93</v>
      </c>
      <c r="E17" s="12">
        <v>146</v>
      </c>
      <c r="F17" s="11">
        <v>93</v>
      </c>
      <c r="H17" s="10"/>
      <c r="I17" s="11">
        <v>93</v>
      </c>
      <c r="K17" s="10"/>
      <c r="L17" s="11">
        <v>93</v>
      </c>
    </row>
    <row r="18" spans="2:12" ht="18.75" x14ac:dyDescent="0.25">
      <c r="B18" s="10">
        <v>145</v>
      </c>
      <c r="C18" s="11">
        <v>92</v>
      </c>
      <c r="E18" s="10">
        <v>145</v>
      </c>
      <c r="F18" s="11">
        <v>92</v>
      </c>
      <c r="H18" s="10"/>
      <c r="I18" s="11"/>
      <c r="K18" s="10"/>
      <c r="L18" s="11"/>
    </row>
    <row r="19" spans="2:12" ht="18.75" x14ac:dyDescent="0.25">
      <c r="B19" s="10">
        <v>144</v>
      </c>
      <c r="C19" s="11">
        <v>92</v>
      </c>
      <c r="E19" s="12">
        <v>144</v>
      </c>
      <c r="F19" s="11">
        <v>92</v>
      </c>
      <c r="H19" s="10"/>
      <c r="I19" s="11">
        <v>92</v>
      </c>
      <c r="K19" s="10"/>
      <c r="L19" s="11">
        <v>92</v>
      </c>
    </row>
    <row r="20" spans="2:12" ht="18.75" x14ac:dyDescent="0.25">
      <c r="B20" s="10">
        <v>143</v>
      </c>
      <c r="C20" s="11">
        <v>91</v>
      </c>
      <c r="E20" s="10">
        <v>143</v>
      </c>
      <c r="F20" s="11">
        <v>91</v>
      </c>
      <c r="H20" s="10"/>
      <c r="I20" s="11"/>
      <c r="K20" s="10"/>
      <c r="L20" s="11"/>
    </row>
    <row r="21" spans="2:12" ht="18.75" x14ac:dyDescent="0.25">
      <c r="B21" s="10">
        <v>142</v>
      </c>
      <c r="C21" s="11">
        <v>91</v>
      </c>
      <c r="E21" s="12">
        <v>142</v>
      </c>
      <c r="F21" s="11">
        <v>91</v>
      </c>
      <c r="H21" s="10"/>
      <c r="I21" s="11">
        <v>91</v>
      </c>
      <c r="K21" s="10"/>
      <c r="L21" s="11">
        <v>91</v>
      </c>
    </row>
    <row r="22" spans="2:12" ht="18.75" x14ac:dyDescent="0.25">
      <c r="B22" s="10">
        <v>141</v>
      </c>
      <c r="C22" s="11">
        <v>90</v>
      </c>
      <c r="E22" s="10">
        <v>141</v>
      </c>
      <c r="F22" s="11">
        <v>90</v>
      </c>
      <c r="H22" s="10"/>
      <c r="I22" s="11"/>
      <c r="K22" s="10"/>
      <c r="L22" s="11"/>
    </row>
    <row r="23" spans="2:12" ht="18.75" x14ac:dyDescent="0.25">
      <c r="B23" s="10">
        <v>140</v>
      </c>
      <c r="C23" s="11">
        <v>90</v>
      </c>
      <c r="E23" s="12">
        <v>140</v>
      </c>
      <c r="F23" s="11">
        <v>90</v>
      </c>
      <c r="H23" s="10"/>
      <c r="I23" s="11">
        <v>90</v>
      </c>
      <c r="K23" s="10"/>
      <c r="L23" s="11">
        <v>90</v>
      </c>
    </row>
    <row r="24" spans="2:12" ht="18.75" x14ac:dyDescent="0.25">
      <c r="B24" s="10">
        <v>139</v>
      </c>
      <c r="C24" s="11">
        <v>89</v>
      </c>
      <c r="E24" s="10">
        <v>139</v>
      </c>
      <c r="F24" s="11">
        <v>89</v>
      </c>
      <c r="H24" s="10"/>
      <c r="I24" s="11"/>
      <c r="K24" s="10"/>
      <c r="L24" s="11"/>
    </row>
    <row r="25" spans="2:12" ht="18.75" x14ac:dyDescent="0.25">
      <c r="B25" s="10">
        <v>138</v>
      </c>
      <c r="C25" s="11">
        <v>89</v>
      </c>
      <c r="E25" s="12">
        <v>138</v>
      </c>
      <c r="F25" s="11">
        <v>89</v>
      </c>
      <c r="H25" s="10"/>
      <c r="I25" s="11">
        <v>89</v>
      </c>
      <c r="K25" s="10"/>
      <c r="L25" s="11">
        <v>89</v>
      </c>
    </row>
    <row r="26" spans="2:12" ht="18.75" x14ac:dyDescent="0.25">
      <c r="B26" s="10">
        <v>137</v>
      </c>
      <c r="C26" s="11">
        <v>88</v>
      </c>
      <c r="E26" s="10">
        <v>137</v>
      </c>
      <c r="F26" s="11">
        <v>88</v>
      </c>
      <c r="H26" s="10"/>
      <c r="I26" s="11"/>
      <c r="K26" s="10"/>
      <c r="L26" s="11"/>
    </row>
    <row r="27" spans="2:12" ht="18.75" x14ac:dyDescent="0.25">
      <c r="B27" s="10">
        <v>136</v>
      </c>
      <c r="C27" s="11">
        <v>88</v>
      </c>
      <c r="E27" s="12">
        <v>136</v>
      </c>
      <c r="F27" s="11">
        <v>88</v>
      </c>
      <c r="H27" s="10"/>
      <c r="I27" s="11">
        <v>88</v>
      </c>
      <c r="K27" s="10"/>
      <c r="L27" s="11">
        <v>88</v>
      </c>
    </row>
    <row r="28" spans="2:12" ht="18.75" x14ac:dyDescent="0.25">
      <c r="B28" s="10">
        <v>135</v>
      </c>
      <c r="C28" s="11">
        <v>87</v>
      </c>
      <c r="E28" s="10">
        <v>135</v>
      </c>
      <c r="F28" s="11">
        <v>87</v>
      </c>
      <c r="H28" s="10"/>
      <c r="I28" s="11"/>
      <c r="K28" s="10"/>
      <c r="L28" s="11"/>
    </row>
    <row r="29" spans="2:12" ht="18.75" x14ac:dyDescent="0.25">
      <c r="B29" s="10">
        <v>134</v>
      </c>
      <c r="C29" s="11">
        <v>87</v>
      </c>
      <c r="E29" s="12">
        <v>134</v>
      </c>
      <c r="F29" s="11">
        <v>87</v>
      </c>
      <c r="H29" s="10"/>
      <c r="I29" s="11">
        <v>87</v>
      </c>
      <c r="K29" s="10"/>
      <c r="L29" s="11">
        <v>87</v>
      </c>
    </row>
    <row r="30" spans="2:12" ht="18.75" x14ac:dyDescent="0.25">
      <c r="B30" s="10">
        <v>133</v>
      </c>
      <c r="C30" s="11">
        <v>86</v>
      </c>
      <c r="E30" s="10">
        <v>133</v>
      </c>
      <c r="F30" s="11">
        <v>86</v>
      </c>
      <c r="H30" s="10"/>
      <c r="I30" s="11"/>
      <c r="K30" s="10"/>
      <c r="L30" s="11"/>
    </row>
    <row r="31" spans="2:12" ht="18.75" x14ac:dyDescent="0.25">
      <c r="B31" s="10">
        <v>132</v>
      </c>
      <c r="C31" s="11">
        <v>86</v>
      </c>
      <c r="E31" s="12">
        <v>132</v>
      </c>
      <c r="F31" s="11">
        <v>86</v>
      </c>
      <c r="H31" s="10"/>
      <c r="I31" s="11">
        <v>86</v>
      </c>
      <c r="K31" s="10"/>
      <c r="L31" s="11">
        <v>86</v>
      </c>
    </row>
    <row r="32" spans="2:12" ht="18.75" x14ac:dyDescent="0.25">
      <c r="B32" s="10">
        <v>131</v>
      </c>
      <c r="C32" s="11">
        <v>85</v>
      </c>
      <c r="E32" s="10">
        <v>131</v>
      </c>
      <c r="F32" s="11">
        <v>85</v>
      </c>
      <c r="H32" s="10"/>
      <c r="I32" s="11"/>
      <c r="K32" s="10"/>
      <c r="L32" s="11"/>
    </row>
    <row r="33" spans="2:12" ht="18.75" x14ac:dyDescent="0.25">
      <c r="B33" s="10">
        <v>130</v>
      </c>
      <c r="C33" s="11">
        <v>85</v>
      </c>
      <c r="E33" s="12">
        <v>130</v>
      </c>
      <c r="F33" s="11">
        <v>85</v>
      </c>
      <c r="H33" s="10"/>
      <c r="I33" s="11">
        <v>85</v>
      </c>
      <c r="K33" s="10"/>
      <c r="L33" s="11">
        <v>85</v>
      </c>
    </row>
    <row r="34" spans="2:12" ht="18.75" x14ac:dyDescent="0.25">
      <c r="B34" s="10">
        <v>129</v>
      </c>
      <c r="C34" s="11">
        <v>84</v>
      </c>
      <c r="E34" s="10">
        <v>129</v>
      </c>
      <c r="F34" s="11">
        <v>84</v>
      </c>
      <c r="H34" s="10"/>
      <c r="I34" s="11"/>
      <c r="K34" s="10"/>
      <c r="L34" s="11"/>
    </row>
    <row r="35" spans="2:12" ht="18.75" x14ac:dyDescent="0.25">
      <c r="B35" s="10">
        <v>128</v>
      </c>
      <c r="C35" s="11">
        <v>84</v>
      </c>
      <c r="E35" s="12">
        <v>128</v>
      </c>
      <c r="F35" s="11">
        <v>84</v>
      </c>
      <c r="H35" s="10"/>
      <c r="I35" s="11">
        <v>84</v>
      </c>
      <c r="K35" s="10"/>
      <c r="L35" s="11">
        <v>84</v>
      </c>
    </row>
    <row r="36" spans="2:12" ht="18.75" x14ac:dyDescent="0.25">
      <c r="B36" s="10">
        <v>127</v>
      </c>
      <c r="C36" s="11">
        <v>83</v>
      </c>
      <c r="E36" s="10">
        <v>127</v>
      </c>
      <c r="F36" s="11">
        <v>83</v>
      </c>
      <c r="H36" s="10"/>
      <c r="I36" s="11"/>
      <c r="K36" s="10"/>
      <c r="L36" s="11"/>
    </row>
    <row r="37" spans="2:12" ht="18.75" x14ac:dyDescent="0.25">
      <c r="B37" s="10">
        <v>126</v>
      </c>
      <c r="C37" s="11">
        <v>83</v>
      </c>
      <c r="E37" s="12">
        <v>126</v>
      </c>
      <c r="F37" s="11">
        <v>83</v>
      </c>
      <c r="H37" s="10"/>
      <c r="I37" s="11">
        <v>83</v>
      </c>
      <c r="K37" s="10"/>
      <c r="L37" s="11">
        <v>83</v>
      </c>
    </row>
    <row r="38" spans="2:12" ht="18.75" x14ac:dyDescent="0.25">
      <c r="B38" s="10">
        <v>125</v>
      </c>
      <c r="C38" s="11">
        <v>82</v>
      </c>
      <c r="E38" s="10">
        <v>125</v>
      </c>
      <c r="F38" s="11">
        <v>82</v>
      </c>
      <c r="H38" s="10"/>
      <c r="I38" s="11"/>
      <c r="K38" s="10"/>
      <c r="L38" s="11"/>
    </row>
    <row r="39" spans="2:12" ht="18.75" x14ac:dyDescent="0.25">
      <c r="B39" s="10">
        <v>124</v>
      </c>
      <c r="C39" s="11">
        <v>82</v>
      </c>
      <c r="E39" s="12">
        <v>124</v>
      </c>
      <c r="F39" s="11">
        <v>82</v>
      </c>
      <c r="H39" s="10"/>
      <c r="I39" s="11">
        <v>82</v>
      </c>
      <c r="K39" s="10"/>
      <c r="L39" s="11">
        <v>82</v>
      </c>
    </row>
    <row r="40" spans="2:12" ht="18.75" x14ac:dyDescent="0.25">
      <c r="B40" s="10">
        <v>123</v>
      </c>
      <c r="C40" s="11">
        <v>81</v>
      </c>
      <c r="E40" s="10">
        <v>123</v>
      </c>
      <c r="F40" s="11">
        <v>81</v>
      </c>
      <c r="H40" s="10"/>
      <c r="I40" s="11"/>
      <c r="K40" s="10"/>
      <c r="L40" s="11"/>
    </row>
    <row r="41" spans="2:12" ht="18.75" x14ac:dyDescent="0.25">
      <c r="B41" s="10">
        <v>122</v>
      </c>
      <c r="C41" s="11">
        <v>81</v>
      </c>
      <c r="E41" s="12">
        <v>122</v>
      </c>
      <c r="F41" s="11">
        <v>81</v>
      </c>
      <c r="H41" s="10"/>
      <c r="I41" s="11">
        <v>81</v>
      </c>
      <c r="K41" s="10"/>
      <c r="L41" s="11">
        <v>81</v>
      </c>
    </row>
    <row r="42" spans="2:12" ht="18.75" x14ac:dyDescent="0.25">
      <c r="B42" s="10">
        <v>121</v>
      </c>
      <c r="C42" s="11">
        <v>80</v>
      </c>
      <c r="E42" s="10">
        <v>121</v>
      </c>
      <c r="F42" s="11">
        <v>80</v>
      </c>
      <c r="H42" s="10"/>
      <c r="I42" s="11"/>
      <c r="K42" s="10"/>
      <c r="L42" s="11"/>
    </row>
    <row r="43" spans="2:12" ht="18.75" x14ac:dyDescent="0.25">
      <c r="B43" s="10">
        <v>120</v>
      </c>
      <c r="C43" s="11">
        <v>80</v>
      </c>
      <c r="E43" s="12">
        <v>120</v>
      </c>
      <c r="F43" s="11">
        <v>80</v>
      </c>
      <c r="H43" s="10"/>
      <c r="I43" s="11">
        <v>80</v>
      </c>
      <c r="K43" s="10"/>
      <c r="L43" s="11">
        <v>80</v>
      </c>
    </row>
    <row r="44" spans="2:12" ht="18.75" x14ac:dyDescent="0.25">
      <c r="B44" s="10">
        <v>119</v>
      </c>
      <c r="C44" s="11">
        <v>79</v>
      </c>
      <c r="E44" s="10">
        <v>119</v>
      </c>
      <c r="F44" s="11">
        <v>79</v>
      </c>
      <c r="H44" s="10"/>
      <c r="I44" s="11"/>
      <c r="K44" s="10"/>
      <c r="L44" s="11"/>
    </row>
    <row r="45" spans="2:12" ht="18.75" x14ac:dyDescent="0.25">
      <c r="B45" s="10">
        <v>118</v>
      </c>
      <c r="C45" s="11">
        <v>79</v>
      </c>
      <c r="E45" s="12">
        <v>118</v>
      </c>
      <c r="F45" s="11">
        <v>79</v>
      </c>
      <c r="H45" s="10"/>
      <c r="I45" s="11">
        <v>79</v>
      </c>
      <c r="K45" s="10"/>
      <c r="L45" s="11">
        <v>79</v>
      </c>
    </row>
    <row r="46" spans="2:12" ht="18.75" x14ac:dyDescent="0.25">
      <c r="B46" s="10">
        <v>117</v>
      </c>
      <c r="C46" s="11">
        <v>78</v>
      </c>
      <c r="E46" s="10">
        <v>117</v>
      </c>
      <c r="F46" s="11">
        <v>78</v>
      </c>
      <c r="H46" s="10"/>
      <c r="I46" s="11"/>
      <c r="K46" s="10"/>
      <c r="L46" s="11"/>
    </row>
    <row r="47" spans="2:12" ht="18.75" x14ac:dyDescent="0.25">
      <c r="B47" s="10">
        <v>116</v>
      </c>
      <c r="C47" s="11">
        <v>78</v>
      </c>
      <c r="E47" s="12">
        <v>116</v>
      </c>
      <c r="F47" s="11">
        <v>78</v>
      </c>
      <c r="H47" s="10"/>
      <c r="I47" s="11">
        <v>78</v>
      </c>
      <c r="K47" s="10"/>
      <c r="L47" s="11">
        <v>78</v>
      </c>
    </row>
    <row r="48" spans="2:12" ht="18.75" x14ac:dyDescent="0.25">
      <c r="B48" s="10">
        <v>115</v>
      </c>
      <c r="C48" s="11">
        <v>77</v>
      </c>
      <c r="E48" s="10">
        <v>115</v>
      </c>
      <c r="F48" s="11">
        <v>77</v>
      </c>
      <c r="H48" s="10"/>
      <c r="I48" s="11"/>
      <c r="K48" s="10"/>
      <c r="L48" s="11"/>
    </row>
    <row r="49" spans="2:12" ht="18.75" x14ac:dyDescent="0.25">
      <c r="B49" s="10">
        <v>114</v>
      </c>
      <c r="C49" s="11">
        <v>77</v>
      </c>
      <c r="E49" s="12">
        <v>114</v>
      </c>
      <c r="F49" s="11">
        <v>77</v>
      </c>
      <c r="H49" s="10"/>
      <c r="I49" s="11">
        <v>77</v>
      </c>
      <c r="K49" s="10"/>
      <c r="L49" s="11">
        <v>77</v>
      </c>
    </row>
    <row r="50" spans="2:12" ht="18.75" x14ac:dyDescent="0.25">
      <c r="B50" s="10">
        <v>113</v>
      </c>
      <c r="C50" s="11">
        <v>76</v>
      </c>
      <c r="E50" s="10">
        <v>113</v>
      </c>
      <c r="F50" s="11">
        <v>76</v>
      </c>
      <c r="H50" s="10"/>
      <c r="I50" s="11"/>
      <c r="K50" s="10"/>
      <c r="L50" s="11"/>
    </row>
    <row r="51" spans="2:12" ht="18.75" x14ac:dyDescent="0.25">
      <c r="B51" s="10">
        <v>112</v>
      </c>
      <c r="C51" s="11">
        <v>76</v>
      </c>
      <c r="E51" s="12">
        <v>112</v>
      </c>
      <c r="F51" s="11">
        <v>76</v>
      </c>
      <c r="H51" s="10"/>
      <c r="I51" s="11">
        <v>76</v>
      </c>
      <c r="K51" s="10"/>
      <c r="L51" s="11">
        <v>76</v>
      </c>
    </row>
    <row r="52" spans="2:12" ht="18.75" x14ac:dyDescent="0.25">
      <c r="B52" s="10">
        <v>111</v>
      </c>
      <c r="C52" s="11">
        <v>75</v>
      </c>
      <c r="E52" s="10">
        <v>111</v>
      </c>
      <c r="F52" s="11">
        <v>75</v>
      </c>
      <c r="H52" s="10"/>
      <c r="I52" s="11"/>
      <c r="K52" s="10"/>
      <c r="L52" s="11"/>
    </row>
    <row r="53" spans="2:12" ht="18.75" x14ac:dyDescent="0.25">
      <c r="B53" s="10">
        <v>110</v>
      </c>
      <c r="C53" s="11">
        <v>75</v>
      </c>
      <c r="E53" s="12">
        <v>110</v>
      </c>
      <c r="F53" s="11">
        <v>75</v>
      </c>
      <c r="H53" s="10"/>
      <c r="I53" s="11">
        <v>75</v>
      </c>
      <c r="K53" s="10"/>
      <c r="L53" s="11">
        <v>75</v>
      </c>
    </row>
    <row r="54" spans="2:12" ht="18.75" x14ac:dyDescent="0.25">
      <c r="B54" s="10">
        <v>109</v>
      </c>
      <c r="C54" s="11">
        <v>74</v>
      </c>
      <c r="E54" s="10">
        <v>109</v>
      </c>
      <c r="F54" s="11">
        <v>74</v>
      </c>
      <c r="H54" s="10"/>
      <c r="I54" s="11"/>
      <c r="K54" s="10"/>
      <c r="L54" s="11"/>
    </row>
    <row r="55" spans="2:12" ht="18.75" x14ac:dyDescent="0.25">
      <c r="B55" s="10">
        <v>108</v>
      </c>
      <c r="C55" s="11">
        <v>74</v>
      </c>
      <c r="E55" s="12">
        <v>108</v>
      </c>
      <c r="F55" s="11">
        <v>74</v>
      </c>
      <c r="H55" s="10"/>
      <c r="I55" s="11">
        <v>74</v>
      </c>
      <c r="K55" s="10"/>
      <c r="L55" s="11">
        <v>74</v>
      </c>
    </row>
    <row r="56" spans="2:12" ht="18.75" x14ac:dyDescent="0.25">
      <c r="B56" s="10">
        <v>107</v>
      </c>
      <c r="C56" s="11">
        <v>73</v>
      </c>
      <c r="E56" s="10">
        <v>107</v>
      </c>
      <c r="F56" s="11">
        <v>73</v>
      </c>
      <c r="H56" s="10"/>
      <c r="I56" s="11"/>
      <c r="K56" s="10"/>
      <c r="L56" s="11"/>
    </row>
    <row r="57" spans="2:12" ht="18.75" x14ac:dyDescent="0.25">
      <c r="B57" s="10">
        <v>106</v>
      </c>
      <c r="C57" s="11">
        <v>73</v>
      </c>
      <c r="E57" s="12">
        <v>106</v>
      </c>
      <c r="F57" s="11">
        <v>73</v>
      </c>
      <c r="H57" s="10"/>
      <c r="I57" s="11">
        <v>73</v>
      </c>
      <c r="K57" s="10"/>
      <c r="L57" s="11">
        <v>73</v>
      </c>
    </row>
    <row r="58" spans="2:12" ht="18.75" x14ac:dyDescent="0.25">
      <c r="B58" s="10">
        <v>105</v>
      </c>
      <c r="C58" s="11">
        <v>72</v>
      </c>
      <c r="E58" s="10">
        <v>105</v>
      </c>
      <c r="F58" s="11">
        <v>72</v>
      </c>
      <c r="H58" s="10"/>
      <c r="I58" s="11"/>
      <c r="K58" s="10"/>
      <c r="L58" s="11"/>
    </row>
    <row r="59" spans="2:12" ht="18.75" x14ac:dyDescent="0.25">
      <c r="B59" s="10">
        <v>104</v>
      </c>
      <c r="C59" s="11">
        <v>72</v>
      </c>
      <c r="E59" s="12">
        <v>104</v>
      </c>
      <c r="F59" s="11">
        <v>72</v>
      </c>
      <c r="H59" s="10"/>
      <c r="I59" s="11">
        <v>72</v>
      </c>
      <c r="K59" s="10"/>
      <c r="L59" s="11">
        <v>72</v>
      </c>
    </row>
    <row r="60" spans="2:12" ht="18.75" x14ac:dyDescent="0.25">
      <c r="B60" s="10">
        <v>103</v>
      </c>
      <c r="C60" s="11">
        <v>71</v>
      </c>
      <c r="E60" s="10">
        <v>103</v>
      </c>
      <c r="F60" s="11">
        <v>71</v>
      </c>
      <c r="H60" s="10"/>
      <c r="I60" s="11"/>
      <c r="K60" s="10"/>
      <c r="L60" s="11"/>
    </row>
    <row r="61" spans="2:12" ht="18.75" x14ac:dyDescent="0.25">
      <c r="B61" s="10">
        <v>102</v>
      </c>
      <c r="C61" s="11">
        <v>71</v>
      </c>
      <c r="E61" s="12">
        <v>102</v>
      </c>
      <c r="F61" s="11">
        <v>71</v>
      </c>
      <c r="H61" s="10"/>
      <c r="I61" s="11">
        <v>71</v>
      </c>
      <c r="K61" s="10"/>
      <c r="L61" s="11">
        <v>71</v>
      </c>
    </row>
    <row r="62" spans="2:12" ht="18.75" x14ac:dyDescent="0.25">
      <c r="B62" s="10">
        <v>101</v>
      </c>
      <c r="C62" s="11">
        <v>70</v>
      </c>
      <c r="E62" s="10">
        <v>101</v>
      </c>
      <c r="F62" s="11">
        <v>70</v>
      </c>
      <c r="H62" s="10"/>
      <c r="I62" s="11"/>
      <c r="K62" s="10"/>
      <c r="L62" s="11"/>
    </row>
    <row r="63" spans="2:12" ht="18.75" x14ac:dyDescent="0.25">
      <c r="B63" s="10">
        <v>100</v>
      </c>
      <c r="C63" s="11">
        <v>70</v>
      </c>
      <c r="E63" s="12">
        <v>100</v>
      </c>
      <c r="F63" s="11">
        <v>70</v>
      </c>
      <c r="H63" s="12"/>
      <c r="I63" s="11">
        <v>70</v>
      </c>
      <c r="K63" s="12"/>
      <c r="L63" s="11">
        <v>70</v>
      </c>
    </row>
    <row r="64" spans="2:12" ht="18.75" x14ac:dyDescent="0.25">
      <c r="B64" s="10">
        <v>99</v>
      </c>
      <c r="C64" s="11">
        <v>69</v>
      </c>
      <c r="E64" s="10">
        <v>99</v>
      </c>
      <c r="F64" s="11">
        <v>69</v>
      </c>
      <c r="H64" s="12"/>
      <c r="I64" s="11"/>
      <c r="K64" s="12"/>
      <c r="L64" s="11"/>
    </row>
    <row r="65" spans="2:12" ht="18.75" x14ac:dyDescent="0.25">
      <c r="B65" s="10">
        <v>98</v>
      </c>
      <c r="C65" s="11">
        <v>69</v>
      </c>
      <c r="E65" s="12">
        <v>98</v>
      </c>
      <c r="F65" s="11">
        <v>69</v>
      </c>
      <c r="H65" s="10"/>
      <c r="I65" s="11">
        <v>69</v>
      </c>
      <c r="K65" s="10"/>
      <c r="L65" s="11">
        <v>69</v>
      </c>
    </row>
    <row r="66" spans="2:12" ht="18.75" x14ac:dyDescent="0.25">
      <c r="B66" s="10">
        <v>97</v>
      </c>
      <c r="C66" s="11">
        <v>68</v>
      </c>
      <c r="E66" s="10">
        <v>97</v>
      </c>
      <c r="F66" s="11">
        <v>68</v>
      </c>
      <c r="H66" s="10"/>
      <c r="I66" s="11"/>
      <c r="K66" s="10"/>
      <c r="L66" s="11"/>
    </row>
    <row r="67" spans="2:12" ht="18.75" x14ac:dyDescent="0.25">
      <c r="B67" s="10">
        <v>96</v>
      </c>
      <c r="C67" s="11">
        <v>68</v>
      </c>
      <c r="E67" s="12">
        <v>96</v>
      </c>
      <c r="F67" s="11">
        <v>68</v>
      </c>
      <c r="H67" s="12"/>
      <c r="I67" s="11">
        <v>68</v>
      </c>
      <c r="K67" s="12"/>
      <c r="L67" s="11">
        <v>68</v>
      </c>
    </row>
    <row r="68" spans="2:12" ht="18.75" x14ac:dyDescent="0.25">
      <c r="B68" s="10">
        <v>95</v>
      </c>
      <c r="C68" s="11">
        <v>67</v>
      </c>
      <c r="E68" s="10">
        <v>95</v>
      </c>
      <c r="F68" s="11">
        <v>67</v>
      </c>
      <c r="H68" s="12"/>
      <c r="I68" s="11"/>
      <c r="K68" s="12"/>
      <c r="L68" s="11"/>
    </row>
    <row r="69" spans="2:12" ht="18.75" x14ac:dyDescent="0.25">
      <c r="B69" s="10">
        <v>94</v>
      </c>
      <c r="C69" s="11">
        <v>67</v>
      </c>
      <c r="E69" s="12">
        <v>94</v>
      </c>
      <c r="F69" s="11">
        <v>67</v>
      </c>
      <c r="H69" s="10"/>
      <c r="I69" s="11">
        <v>67</v>
      </c>
      <c r="K69" s="10"/>
      <c r="L69" s="11">
        <v>67</v>
      </c>
    </row>
    <row r="70" spans="2:12" ht="18.75" x14ac:dyDescent="0.25">
      <c r="B70" s="10">
        <v>93</v>
      </c>
      <c r="C70" s="11">
        <v>66</v>
      </c>
      <c r="E70" s="10">
        <v>93</v>
      </c>
      <c r="F70" s="11">
        <v>66</v>
      </c>
      <c r="H70" s="10"/>
      <c r="I70" s="11"/>
      <c r="K70" s="10"/>
      <c r="L70" s="11"/>
    </row>
    <row r="71" spans="2:12" ht="18.75" x14ac:dyDescent="0.25">
      <c r="B71" s="10">
        <v>92</v>
      </c>
      <c r="C71" s="11">
        <v>66</v>
      </c>
      <c r="E71" s="12">
        <v>92</v>
      </c>
      <c r="F71" s="11">
        <v>66</v>
      </c>
      <c r="H71" s="12"/>
      <c r="I71" s="11">
        <v>66</v>
      </c>
      <c r="K71" s="12"/>
      <c r="L71" s="11">
        <v>66</v>
      </c>
    </row>
    <row r="72" spans="2:12" ht="18.75" x14ac:dyDescent="0.25">
      <c r="B72" s="10">
        <v>91</v>
      </c>
      <c r="C72" s="11">
        <v>65</v>
      </c>
      <c r="E72" s="10">
        <v>91</v>
      </c>
      <c r="F72" s="11">
        <v>65</v>
      </c>
      <c r="H72" s="12"/>
      <c r="I72" s="11"/>
      <c r="K72" s="12"/>
      <c r="L72" s="11"/>
    </row>
    <row r="73" spans="2:12" ht="18.75" x14ac:dyDescent="0.25">
      <c r="B73" s="10">
        <v>90</v>
      </c>
      <c r="C73" s="11">
        <v>65</v>
      </c>
      <c r="E73" s="12">
        <v>90</v>
      </c>
      <c r="F73" s="11">
        <v>65</v>
      </c>
      <c r="H73" s="10"/>
      <c r="I73" s="11">
        <v>65</v>
      </c>
      <c r="K73" s="10"/>
      <c r="L73" s="11">
        <v>65</v>
      </c>
    </row>
    <row r="74" spans="2:12" ht="18.75" x14ac:dyDescent="0.25">
      <c r="B74" s="10">
        <v>89</v>
      </c>
      <c r="C74" s="11">
        <v>64</v>
      </c>
      <c r="E74" s="10">
        <v>89</v>
      </c>
      <c r="F74" s="11">
        <v>64</v>
      </c>
      <c r="H74" s="10"/>
      <c r="I74" s="11"/>
      <c r="K74" s="10"/>
      <c r="L74" s="11"/>
    </row>
    <row r="75" spans="2:12" ht="18.75" x14ac:dyDescent="0.25">
      <c r="B75" s="10">
        <v>88</v>
      </c>
      <c r="C75" s="11">
        <v>64</v>
      </c>
      <c r="E75" s="12">
        <v>88</v>
      </c>
      <c r="F75" s="11">
        <v>64</v>
      </c>
      <c r="H75" s="12"/>
      <c r="I75" s="11">
        <v>64</v>
      </c>
      <c r="K75" s="12"/>
      <c r="L75" s="11">
        <v>64</v>
      </c>
    </row>
    <row r="76" spans="2:12" ht="18.75" x14ac:dyDescent="0.25">
      <c r="B76" s="10">
        <v>87</v>
      </c>
      <c r="C76" s="11">
        <v>63</v>
      </c>
      <c r="E76" s="10">
        <v>87</v>
      </c>
      <c r="F76" s="11">
        <v>63</v>
      </c>
      <c r="H76" s="12"/>
      <c r="I76" s="11"/>
      <c r="K76" s="12"/>
      <c r="L76" s="11"/>
    </row>
    <row r="77" spans="2:12" ht="18.75" x14ac:dyDescent="0.25">
      <c r="B77" s="10">
        <v>86</v>
      </c>
      <c r="C77" s="11">
        <v>63</v>
      </c>
      <c r="E77" s="12">
        <v>86</v>
      </c>
      <c r="F77" s="11">
        <v>63</v>
      </c>
      <c r="H77" s="10"/>
      <c r="I77" s="11">
        <v>63</v>
      </c>
      <c r="K77" s="10"/>
      <c r="L77" s="11">
        <v>63</v>
      </c>
    </row>
    <row r="78" spans="2:12" ht="18.75" x14ac:dyDescent="0.25">
      <c r="B78" s="10">
        <v>85</v>
      </c>
      <c r="C78" s="11">
        <v>62</v>
      </c>
      <c r="E78" s="10">
        <v>85</v>
      </c>
      <c r="F78" s="11">
        <v>62</v>
      </c>
      <c r="H78" s="10"/>
      <c r="I78" s="11"/>
      <c r="K78" s="10"/>
      <c r="L78" s="11"/>
    </row>
    <row r="79" spans="2:12" ht="18.75" x14ac:dyDescent="0.25">
      <c r="B79" s="10">
        <v>84</v>
      </c>
      <c r="C79" s="11">
        <v>62</v>
      </c>
      <c r="E79" s="12">
        <v>84</v>
      </c>
      <c r="F79" s="11">
        <v>62</v>
      </c>
      <c r="H79" s="12"/>
      <c r="I79" s="11">
        <v>62</v>
      </c>
      <c r="K79" s="12"/>
      <c r="L79" s="11">
        <v>62</v>
      </c>
    </row>
    <row r="80" spans="2:12" ht="18.75" x14ac:dyDescent="0.25">
      <c r="B80" s="10">
        <v>83</v>
      </c>
      <c r="C80" s="11">
        <v>61</v>
      </c>
      <c r="E80" s="10">
        <v>83</v>
      </c>
      <c r="F80" s="11">
        <v>61</v>
      </c>
      <c r="H80" s="12"/>
      <c r="I80" s="11"/>
      <c r="K80" s="12"/>
      <c r="L80" s="11"/>
    </row>
    <row r="81" spans="2:12" ht="18.75" x14ac:dyDescent="0.25">
      <c r="B81" s="10">
        <v>82</v>
      </c>
      <c r="C81" s="11">
        <v>61</v>
      </c>
      <c r="E81" s="12">
        <v>82</v>
      </c>
      <c r="F81" s="11">
        <v>61</v>
      </c>
      <c r="H81" s="10"/>
      <c r="I81" s="11">
        <v>61</v>
      </c>
      <c r="K81" s="10"/>
      <c r="L81" s="11">
        <v>61</v>
      </c>
    </row>
    <row r="82" spans="2:12" ht="18.75" x14ac:dyDescent="0.25">
      <c r="B82" s="10">
        <v>81</v>
      </c>
      <c r="C82" s="11">
        <v>60</v>
      </c>
      <c r="E82" s="10">
        <v>81</v>
      </c>
      <c r="F82" s="11">
        <v>60</v>
      </c>
      <c r="H82" s="10"/>
      <c r="I82" s="11"/>
      <c r="K82" s="10"/>
      <c r="L82" s="11"/>
    </row>
    <row r="83" spans="2:12" ht="18.75" x14ac:dyDescent="0.25">
      <c r="B83" s="10">
        <v>80</v>
      </c>
      <c r="C83" s="11">
        <v>60</v>
      </c>
      <c r="E83" s="12">
        <v>80</v>
      </c>
      <c r="F83" s="11">
        <v>60</v>
      </c>
      <c r="H83" s="12"/>
      <c r="I83" s="11">
        <v>60</v>
      </c>
      <c r="K83" s="12"/>
      <c r="L83" s="11">
        <v>60</v>
      </c>
    </row>
    <row r="84" spans="2:12" ht="18.75" x14ac:dyDescent="0.25">
      <c r="B84" s="10">
        <v>79</v>
      </c>
      <c r="C84" s="11">
        <v>59</v>
      </c>
      <c r="E84" s="10">
        <v>79</v>
      </c>
      <c r="F84" s="11">
        <v>59</v>
      </c>
      <c r="H84" s="12"/>
      <c r="I84" s="11"/>
      <c r="K84" s="12"/>
      <c r="L84" s="11"/>
    </row>
    <row r="85" spans="2:12" ht="18.75" x14ac:dyDescent="0.25">
      <c r="B85" s="10">
        <v>78</v>
      </c>
      <c r="C85" s="11">
        <v>59</v>
      </c>
      <c r="E85" s="12">
        <v>78</v>
      </c>
      <c r="F85" s="11">
        <v>59</v>
      </c>
      <c r="H85" s="10"/>
      <c r="I85" s="11">
        <v>59</v>
      </c>
      <c r="K85" s="10"/>
      <c r="L85" s="11">
        <v>59</v>
      </c>
    </row>
    <row r="86" spans="2:12" ht="18.75" x14ac:dyDescent="0.25">
      <c r="B86" s="10">
        <v>77</v>
      </c>
      <c r="C86" s="11">
        <v>58</v>
      </c>
      <c r="E86" s="10">
        <v>77</v>
      </c>
      <c r="F86" s="11">
        <v>58</v>
      </c>
      <c r="H86" s="10"/>
      <c r="I86" s="11"/>
      <c r="K86" s="10"/>
      <c r="L86" s="11"/>
    </row>
    <row r="87" spans="2:12" ht="18.75" x14ac:dyDescent="0.25">
      <c r="B87" s="10">
        <v>76</v>
      </c>
      <c r="C87" s="11">
        <v>58</v>
      </c>
      <c r="E87" s="12">
        <v>76</v>
      </c>
      <c r="F87" s="11">
        <v>58</v>
      </c>
      <c r="H87" s="12"/>
      <c r="I87" s="11">
        <v>58</v>
      </c>
      <c r="K87" s="12"/>
      <c r="L87" s="11">
        <v>58</v>
      </c>
    </row>
    <row r="88" spans="2:12" ht="18.75" x14ac:dyDescent="0.25">
      <c r="B88" s="10">
        <v>75</v>
      </c>
      <c r="C88" s="11">
        <v>57</v>
      </c>
      <c r="E88" s="10">
        <v>75</v>
      </c>
      <c r="F88" s="11">
        <v>57</v>
      </c>
      <c r="H88" s="12"/>
      <c r="I88" s="11"/>
      <c r="K88" s="12"/>
      <c r="L88" s="11"/>
    </row>
    <row r="89" spans="2:12" ht="18.75" x14ac:dyDescent="0.25">
      <c r="B89" s="10">
        <v>74</v>
      </c>
      <c r="C89" s="11">
        <v>57</v>
      </c>
      <c r="E89" s="12">
        <v>74</v>
      </c>
      <c r="F89" s="11">
        <v>57</v>
      </c>
      <c r="H89" s="10"/>
      <c r="I89" s="11">
        <v>57</v>
      </c>
      <c r="K89" s="10"/>
      <c r="L89" s="11">
        <v>57</v>
      </c>
    </row>
    <row r="90" spans="2:12" ht="18.75" x14ac:dyDescent="0.25">
      <c r="B90" s="10">
        <v>73</v>
      </c>
      <c r="C90" s="11">
        <v>56</v>
      </c>
      <c r="E90" s="10">
        <v>73</v>
      </c>
      <c r="F90" s="11">
        <v>56</v>
      </c>
      <c r="H90" s="10"/>
      <c r="I90" s="11"/>
      <c r="K90" s="10"/>
      <c r="L90" s="11"/>
    </row>
    <row r="91" spans="2:12" ht="18.75" x14ac:dyDescent="0.25">
      <c r="B91" s="10">
        <v>72</v>
      </c>
      <c r="C91" s="11">
        <v>56</v>
      </c>
      <c r="E91" s="12">
        <v>72</v>
      </c>
      <c r="F91" s="11">
        <v>56</v>
      </c>
      <c r="H91" s="12"/>
      <c r="I91" s="11">
        <v>56</v>
      </c>
      <c r="K91" s="12"/>
      <c r="L91" s="11">
        <v>56</v>
      </c>
    </row>
    <row r="92" spans="2:12" ht="18.75" x14ac:dyDescent="0.25">
      <c r="B92" s="10">
        <v>71</v>
      </c>
      <c r="C92" s="11">
        <v>55</v>
      </c>
      <c r="E92" s="10">
        <v>71</v>
      </c>
      <c r="F92" s="11">
        <v>55</v>
      </c>
      <c r="H92" s="12"/>
      <c r="I92" s="11"/>
      <c r="K92" s="12"/>
      <c r="L92" s="11"/>
    </row>
    <row r="93" spans="2:12" ht="18.75" x14ac:dyDescent="0.25">
      <c r="B93" s="10">
        <v>70</v>
      </c>
      <c r="C93" s="11">
        <v>55</v>
      </c>
      <c r="E93" s="12">
        <v>70</v>
      </c>
      <c r="F93" s="11">
        <v>55</v>
      </c>
      <c r="H93" s="10"/>
      <c r="I93" s="11">
        <v>55</v>
      </c>
      <c r="K93" s="10"/>
      <c r="L93" s="11">
        <v>55</v>
      </c>
    </row>
    <row r="94" spans="2:12" ht="18.75" x14ac:dyDescent="0.25">
      <c r="B94" s="10">
        <v>69</v>
      </c>
      <c r="C94" s="11">
        <v>54</v>
      </c>
      <c r="E94" s="10">
        <v>69</v>
      </c>
      <c r="F94" s="11">
        <v>54</v>
      </c>
      <c r="H94" s="10"/>
      <c r="I94" s="11"/>
      <c r="K94" s="10"/>
      <c r="L94" s="11"/>
    </row>
    <row r="95" spans="2:12" ht="18.75" x14ac:dyDescent="0.25">
      <c r="B95" s="10">
        <v>68</v>
      </c>
      <c r="C95" s="11">
        <v>54</v>
      </c>
      <c r="E95" s="12">
        <v>68</v>
      </c>
      <c r="F95" s="11">
        <v>54</v>
      </c>
      <c r="H95" s="12"/>
      <c r="I95" s="11">
        <v>54</v>
      </c>
      <c r="K95" s="12"/>
      <c r="L95" s="11">
        <v>54</v>
      </c>
    </row>
    <row r="96" spans="2:12" ht="18.75" x14ac:dyDescent="0.25">
      <c r="B96" s="10">
        <v>67</v>
      </c>
      <c r="C96" s="11">
        <v>53</v>
      </c>
      <c r="E96" s="10">
        <v>67</v>
      </c>
      <c r="F96" s="11">
        <v>53</v>
      </c>
      <c r="H96" s="12"/>
      <c r="I96" s="11"/>
      <c r="K96" s="12"/>
      <c r="L96" s="11"/>
    </row>
    <row r="97" spans="2:12" ht="18.75" x14ac:dyDescent="0.25">
      <c r="B97" s="10">
        <v>66</v>
      </c>
      <c r="C97" s="11">
        <v>53</v>
      </c>
      <c r="E97" s="12">
        <v>66</v>
      </c>
      <c r="F97" s="11">
        <v>53</v>
      </c>
      <c r="H97" s="10"/>
      <c r="I97" s="11">
        <v>53</v>
      </c>
      <c r="K97" s="10"/>
      <c r="L97" s="11">
        <v>53</v>
      </c>
    </row>
    <row r="98" spans="2:12" ht="18.75" x14ac:dyDescent="0.25">
      <c r="B98" s="10">
        <v>65</v>
      </c>
      <c r="C98" s="11">
        <v>52</v>
      </c>
      <c r="E98" s="10">
        <v>65</v>
      </c>
      <c r="F98" s="11">
        <v>52</v>
      </c>
      <c r="H98" s="10"/>
      <c r="I98" s="11"/>
      <c r="K98" s="10"/>
      <c r="L98" s="11"/>
    </row>
    <row r="99" spans="2:12" ht="18.75" x14ac:dyDescent="0.25">
      <c r="B99" s="10">
        <v>64</v>
      </c>
      <c r="C99" s="11">
        <v>52</v>
      </c>
      <c r="E99" s="12">
        <v>64</v>
      </c>
      <c r="F99" s="11">
        <v>52</v>
      </c>
      <c r="H99" s="12"/>
      <c r="I99" s="11">
        <v>52</v>
      </c>
      <c r="K99" s="12"/>
      <c r="L99" s="11">
        <v>52</v>
      </c>
    </row>
    <row r="100" spans="2:12" ht="18.75" x14ac:dyDescent="0.25">
      <c r="B100" s="10">
        <v>63</v>
      </c>
      <c r="C100" s="11">
        <v>51</v>
      </c>
      <c r="E100" s="10">
        <v>63</v>
      </c>
      <c r="F100" s="11">
        <v>51</v>
      </c>
      <c r="H100" s="12"/>
      <c r="I100" s="11"/>
      <c r="K100" s="12"/>
      <c r="L100" s="11"/>
    </row>
    <row r="101" spans="2:12" ht="18.75" x14ac:dyDescent="0.25">
      <c r="B101" s="10">
        <v>62</v>
      </c>
      <c r="C101" s="11">
        <v>51</v>
      </c>
      <c r="E101" s="12">
        <v>62</v>
      </c>
      <c r="F101" s="11">
        <v>51</v>
      </c>
      <c r="H101" s="10"/>
      <c r="I101" s="11">
        <v>51</v>
      </c>
      <c r="K101" s="10"/>
      <c r="L101" s="11">
        <v>51</v>
      </c>
    </row>
    <row r="102" spans="2:12" ht="18.75" x14ac:dyDescent="0.25">
      <c r="B102" s="10">
        <v>61</v>
      </c>
      <c r="C102" s="11">
        <v>50</v>
      </c>
      <c r="E102" s="10">
        <v>61</v>
      </c>
      <c r="F102" s="11">
        <v>50</v>
      </c>
      <c r="H102" s="10"/>
      <c r="I102" s="11"/>
      <c r="K102" s="10"/>
      <c r="L102" s="11"/>
    </row>
    <row r="103" spans="2:12" ht="18.75" x14ac:dyDescent="0.25">
      <c r="B103" s="10">
        <v>60</v>
      </c>
      <c r="C103" s="11">
        <v>50</v>
      </c>
      <c r="E103" s="12">
        <v>60</v>
      </c>
      <c r="F103" s="11">
        <v>50</v>
      </c>
      <c r="H103" s="12"/>
      <c r="I103" s="11">
        <v>50</v>
      </c>
      <c r="K103" s="12"/>
      <c r="L103" s="11">
        <v>50</v>
      </c>
    </row>
    <row r="104" spans="2:12" ht="18.75" x14ac:dyDescent="0.25">
      <c r="B104" s="10">
        <v>59</v>
      </c>
      <c r="C104" s="11">
        <v>49</v>
      </c>
      <c r="E104" s="10">
        <v>59</v>
      </c>
      <c r="F104" s="11">
        <v>49</v>
      </c>
      <c r="H104" s="12"/>
      <c r="I104" s="11"/>
      <c r="K104" s="12"/>
      <c r="L104" s="11"/>
    </row>
    <row r="105" spans="2:12" ht="18.75" x14ac:dyDescent="0.25">
      <c r="B105" s="10">
        <v>58</v>
      </c>
      <c r="C105" s="11">
        <v>49</v>
      </c>
      <c r="E105" s="12">
        <v>58</v>
      </c>
      <c r="F105" s="11">
        <v>49</v>
      </c>
      <c r="H105" s="10"/>
      <c r="I105" s="11">
        <v>49</v>
      </c>
      <c r="K105" s="10"/>
      <c r="L105" s="11">
        <v>49</v>
      </c>
    </row>
    <row r="106" spans="2:12" ht="18.75" x14ac:dyDescent="0.25">
      <c r="B106" s="10">
        <v>57</v>
      </c>
      <c r="C106" s="11">
        <v>48</v>
      </c>
      <c r="E106" s="10">
        <v>57</v>
      </c>
      <c r="F106" s="11">
        <v>48</v>
      </c>
      <c r="H106" s="10"/>
      <c r="I106" s="11"/>
      <c r="K106" s="10"/>
      <c r="L106" s="11"/>
    </row>
    <row r="107" spans="2:12" ht="18.75" x14ac:dyDescent="0.25">
      <c r="B107" s="10">
        <v>56</v>
      </c>
      <c r="C107" s="11">
        <v>48</v>
      </c>
      <c r="E107" s="12">
        <v>56</v>
      </c>
      <c r="F107" s="11">
        <v>48</v>
      </c>
      <c r="H107" s="12"/>
      <c r="I107" s="11">
        <v>48</v>
      </c>
      <c r="K107" s="12"/>
      <c r="L107" s="11">
        <v>48</v>
      </c>
    </row>
    <row r="108" spans="2:12" ht="18.75" x14ac:dyDescent="0.25">
      <c r="B108" s="10">
        <v>55</v>
      </c>
      <c r="C108" s="11">
        <v>47</v>
      </c>
      <c r="E108" s="10">
        <v>55</v>
      </c>
      <c r="F108" s="11">
        <v>47</v>
      </c>
      <c r="H108" s="12"/>
      <c r="I108" s="11"/>
      <c r="K108" s="12"/>
      <c r="L108" s="11"/>
    </row>
    <row r="109" spans="2:12" ht="18.75" x14ac:dyDescent="0.25">
      <c r="B109" s="10">
        <v>54</v>
      </c>
      <c r="C109" s="11">
        <v>47</v>
      </c>
      <c r="E109" s="12">
        <v>54</v>
      </c>
      <c r="F109" s="11">
        <v>47</v>
      </c>
      <c r="H109" s="10"/>
      <c r="I109" s="11">
        <v>47</v>
      </c>
      <c r="K109" s="10"/>
      <c r="L109" s="11">
        <v>47</v>
      </c>
    </row>
    <row r="110" spans="2:12" ht="18.75" x14ac:dyDescent="0.25">
      <c r="B110" s="10">
        <v>53</v>
      </c>
      <c r="C110" s="11">
        <v>46</v>
      </c>
      <c r="E110" s="10">
        <v>53</v>
      </c>
      <c r="F110" s="11">
        <v>46</v>
      </c>
      <c r="H110" s="10"/>
      <c r="I110" s="11"/>
      <c r="K110" s="10"/>
      <c r="L110" s="11"/>
    </row>
    <row r="111" spans="2:12" ht="18.75" x14ac:dyDescent="0.25">
      <c r="B111" s="10">
        <v>52</v>
      </c>
      <c r="C111" s="11">
        <v>46</v>
      </c>
      <c r="E111" s="12">
        <v>52</v>
      </c>
      <c r="F111" s="11">
        <v>46</v>
      </c>
      <c r="H111" s="12"/>
      <c r="I111" s="11">
        <v>46</v>
      </c>
      <c r="K111" s="12"/>
      <c r="L111" s="11">
        <v>46</v>
      </c>
    </row>
    <row r="112" spans="2:12" ht="18.75" x14ac:dyDescent="0.25">
      <c r="B112" s="10">
        <v>51</v>
      </c>
      <c r="C112" s="11">
        <v>45</v>
      </c>
      <c r="E112" s="10">
        <v>51</v>
      </c>
      <c r="F112" s="11">
        <v>45</v>
      </c>
      <c r="H112" s="12"/>
      <c r="I112" s="11"/>
      <c r="K112" s="12"/>
      <c r="L112" s="11"/>
    </row>
    <row r="113" spans="2:12" ht="18.75" x14ac:dyDescent="0.25">
      <c r="B113" s="10">
        <v>50</v>
      </c>
      <c r="C113" s="11">
        <v>45</v>
      </c>
      <c r="E113" s="12">
        <v>50</v>
      </c>
      <c r="F113" s="11">
        <v>45</v>
      </c>
      <c r="H113" s="10"/>
      <c r="I113" s="11">
        <v>45</v>
      </c>
      <c r="K113" s="10"/>
      <c r="L113" s="11">
        <v>45</v>
      </c>
    </row>
    <row r="114" spans="2:12" ht="18.75" x14ac:dyDescent="0.25">
      <c r="B114" s="10">
        <v>49</v>
      </c>
      <c r="C114" s="11">
        <v>44</v>
      </c>
      <c r="E114" s="10">
        <v>49</v>
      </c>
      <c r="F114" s="11">
        <v>44</v>
      </c>
      <c r="H114" s="10"/>
      <c r="I114" s="11"/>
      <c r="K114" s="10"/>
      <c r="L114" s="11"/>
    </row>
    <row r="115" spans="2:12" ht="18.75" x14ac:dyDescent="0.25">
      <c r="B115" s="10">
        <v>48</v>
      </c>
      <c r="C115" s="11">
        <v>44</v>
      </c>
      <c r="E115" s="12">
        <v>48</v>
      </c>
      <c r="F115" s="11">
        <v>44</v>
      </c>
      <c r="H115" s="12"/>
      <c r="I115" s="11">
        <v>44</v>
      </c>
      <c r="K115" s="12"/>
      <c r="L115" s="11">
        <v>44</v>
      </c>
    </row>
    <row r="116" spans="2:12" ht="18.75" x14ac:dyDescent="0.25">
      <c r="B116" s="10">
        <v>47</v>
      </c>
      <c r="C116" s="11">
        <v>43</v>
      </c>
      <c r="E116" s="10">
        <v>47</v>
      </c>
      <c r="F116" s="11">
        <v>43</v>
      </c>
      <c r="H116" s="12"/>
      <c r="I116" s="11"/>
      <c r="K116" s="12"/>
      <c r="L116" s="11"/>
    </row>
    <row r="117" spans="2:12" ht="18.75" x14ac:dyDescent="0.25">
      <c r="B117" s="10">
        <v>46</v>
      </c>
      <c r="C117" s="11">
        <v>43</v>
      </c>
      <c r="E117" s="12">
        <v>46</v>
      </c>
      <c r="F117" s="11">
        <v>43</v>
      </c>
      <c r="H117" s="10"/>
      <c r="I117" s="11">
        <v>43</v>
      </c>
      <c r="K117" s="10"/>
      <c r="L117" s="11">
        <v>43</v>
      </c>
    </row>
    <row r="118" spans="2:12" ht="18.75" x14ac:dyDescent="0.25">
      <c r="B118" s="10">
        <v>45</v>
      </c>
      <c r="C118" s="11">
        <v>42</v>
      </c>
      <c r="E118" s="10">
        <v>45</v>
      </c>
      <c r="F118" s="11">
        <v>42</v>
      </c>
      <c r="H118" s="10"/>
      <c r="I118" s="11"/>
      <c r="K118" s="10"/>
      <c r="L118" s="11"/>
    </row>
    <row r="119" spans="2:12" ht="18.75" x14ac:dyDescent="0.25">
      <c r="B119" s="10">
        <v>44</v>
      </c>
      <c r="C119" s="11">
        <v>42</v>
      </c>
      <c r="E119" s="12">
        <v>44</v>
      </c>
      <c r="F119" s="11">
        <v>42</v>
      </c>
      <c r="H119" s="12"/>
      <c r="I119" s="11">
        <v>42</v>
      </c>
      <c r="K119" s="12"/>
      <c r="L119" s="11">
        <v>42</v>
      </c>
    </row>
    <row r="120" spans="2:12" ht="18.75" x14ac:dyDescent="0.25">
      <c r="B120" s="10">
        <v>43</v>
      </c>
      <c r="C120" s="11">
        <v>41</v>
      </c>
      <c r="E120" s="10">
        <v>43</v>
      </c>
      <c r="F120" s="11">
        <v>41</v>
      </c>
      <c r="H120" s="12"/>
      <c r="I120" s="11"/>
      <c r="K120" s="12"/>
      <c r="L120" s="11"/>
    </row>
    <row r="121" spans="2:12" ht="18.75" x14ac:dyDescent="0.25">
      <c r="B121" s="10">
        <v>42</v>
      </c>
      <c r="C121" s="11">
        <v>41</v>
      </c>
      <c r="E121" s="12">
        <v>42</v>
      </c>
      <c r="F121" s="11">
        <v>41</v>
      </c>
      <c r="H121" s="10"/>
      <c r="I121" s="11">
        <v>41</v>
      </c>
      <c r="K121" s="10"/>
      <c r="L121" s="11">
        <v>41</v>
      </c>
    </row>
    <row r="122" spans="2:12" ht="18.75" x14ac:dyDescent="0.25">
      <c r="B122" s="10">
        <v>41</v>
      </c>
      <c r="C122" s="11">
        <v>40</v>
      </c>
      <c r="E122" s="10">
        <v>41</v>
      </c>
      <c r="F122" s="11">
        <v>40</v>
      </c>
      <c r="H122" s="10"/>
      <c r="I122" s="11"/>
      <c r="K122" s="10"/>
      <c r="L122" s="11"/>
    </row>
    <row r="123" spans="2:12" ht="18.75" x14ac:dyDescent="0.25">
      <c r="B123" s="10">
        <v>40</v>
      </c>
      <c r="C123" s="11">
        <v>40</v>
      </c>
      <c r="E123" s="12">
        <v>40</v>
      </c>
      <c r="F123" s="11">
        <v>40</v>
      </c>
      <c r="H123" s="12"/>
      <c r="I123" s="11">
        <v>40</v>
      </c>
      <c r="K123" s="12"/>
      <c r="L123" s="11">
        <v>40</v>
      </c>
    </row>
    <row r="124" spans="2:12" ht="18.75" x14ac:dyDescent="0.25">
      <c r="B124" s="10">
        <v>39</v>
      </c>
      <c r="C124" s="11">
        <v>39</v>
      </c>
      <c r="E124" s="10">
        <v>39</v>
      </c>
      <c r="F124" s="11">
        <v>39</v>
      </c>
      <c r="H124" s="10"/>
      <c r="I124" s="11">
        <v>39</v>
      </c>
      <c r="K124" s="10"/>
      <c r="L124" s="11">
        <v>39</v>
      </c>
    </row>
    <row r="125" spans="2:12" ht="18.75" x14ac:dyDescent="0.25">
      <c r="B125" s="10">
        <v>38</v>
      </c>
      <c r="C125" s="11">
        <v>38</v>
      </c>
      <c r="E125" s="12">
        <v>38</v>
      </c>
      <c r="F125" s="11">
        <v>38</v>
      </c>
      <c r="H125" s="12"/>
      <c r="I125" s="11">
        <v>38</v>
      </c>
      <c r="K125" s="12"/>
      <c r="L125" s="11">
        <v>38</v>
      </c>
    </row>
    <row r="126" spans="2:12" ht="18.75" x14ac:dyDescent="0.25">
      <c r="B126" s="10">
        <v>37</v>
      </c>
      <c r="C126" s="11">
        <v>37</v>
      </c>
      <c r="E126" s="10">
        <v>37</v>
      </c>
      <c r="F126" s="11">
        <v>37</v>
      </c>
      <c r="H126" s="10"/>
      <c r="I126" s="11">
        <v>37</v>
      </c>
      <c r="K126" s="10"/>
      <c r="L126" s="11">
        <v>37</v>
      </c>
    </row>
    <row r="127" spans="2:12" ht="18.75" x14ac:dyDescent="0.25">
      <c r="B127" s="10">
        <v>36</v>
      </c>
      <c r="C127" s="11">
        <v>36</v>
      </c>
      <c r="E127" s="12">
        <v>36</v>
      </c>
      <c r="F127" s="11">
        <v>36</v>
      </c>
      <c r="H127" s="12"/>
      <c r="I127" s="11">
        <v>36</v>
      </c>
      <c r="K127" s="12"/>
      <c r="L127" s="11">
        <v>36</v>
      </c>
    </row>
    <row r="128" spans="2:12" ht="18.75" x14ac:dyDescent="0.25">
      <c r="B128" s="10">
        <v>35</v>
      </c>
      <c r="C128" s="11">
        <v>35</v>
      </c>
      <c r="E128" s="10">
        <v>35</v>
      </c>
      <c r="F128" s="11">
        <v>35</v>
      </c>
      <c r="H128" s="10"/>
      <c r="I128" s="11">
        <v>35</v>
      </c>
      <c r="K128" s="10"/>
      <c r="L128" s="11">
        <v>35</v>
      </c>
    </row>
    <row r="129" spans="2:12" ht="18.75" x14ac:dyDescent="0.25">
      <c r="B129" s="10">
        <v>34</v>
      </c>
      <c r="C129" s="11">
        <v>34</v>
      </c>
      <c r="E129" s="12">
        <v>34</v>
      </c>
      <c r="F129" s="11">
        <v>34</v>
      </c>
      <c r="H129" s="12"/>
      <c r="I129" s="11">
        <v>34</v>
      </c>
      <c r="K129" s="12"/>
      <c r="L129" s="11">
        <v>34</v>
      </c>
    </row>
    <row r="130" spans="2:12" ht="18.75" x14ac:dyDescent="0.25">
      <c r="B130" s="10">
        <v>33</v>
      </c>
      <c r="C130" s="11">
        <v>33</v>
      </c>
      <c r="E130" s="10">
        <v>33</v>
      </c>
      <c r="F130" s="11">
        <v>33</v>
      </c>
      <c r="H130" s="10"/>
      <c r="I130" s="11">
        <v>33</v>
      </c>
      <c r="K130" s="10"/>
      <c r="L130" s="11">
        <v>33</v>
      </c>
    </row>
    <row r="131" spans="2:12" ht="18.75" x14ac:dyDescent="0.25">
      <c r="B131" s="10">
        <v>32</v>
      </c>
      <c r="C131" s="11">
        <v>32</v>
      </c>
      <c r="E131" s="12">
        <v>32</v>
      </c>
      <c r="F131" s="11">
        <v>32</v>
      </c>
      <c r="H131" s="12"/>
      <c r="I131" s="11">
        <v>32</v>
      </c>
      <c r="K131" s="12"/>
      <c r="L131" s="11">
        <v>32</v>
      </c>
    </row>
    <row r="132" spans="2:12" ht="18.75" x14ac:dyDescent="0.25">
      <c r="B132" s="10">
        <v>31</v>
      </c>
      <c r="C132" s="11">
        <v>31</v>
      </c>
      <c r="E132" s="10">
        <v>31</v>
      </c>
      <c r="F132" s="11">
        <v>31</v>
      </c>
      <c r="H132" s="10"/>
      <c r="I132" s="11">
        <v>31</v>
      </c>
      <c r="K132" s="10"/>
      <c r="L132" s="11">
        <v>31</v>
      </c>
    </row>
    <row r="133" spans="2:12" ht="18.75" x14ac:dyDescent="0.25">
      <c r="B133" s="10">
        <v>30</v>
      </c>
      <c r="C133" s="11">
        <v>30</v>
      </c>
      <c r="E133" s="12">
        <v>30</v>
      </c>
      <c r="F133" s="11">
        <v>30</v>
      </c>
      <c r="H133" s="12"/>
      <c r="I133" s="11">
        <v>30</v>
      </c>
      <c r="K133" s="12"/>
      <c r="L133" s="11">
        <v>30</v>
      </c>
    </row>
    <row r="134" spans="2:12" ht="18.75" x14ac:dyDescent="0.25">
      <c r="B134" s="10">
        <v>29</v>
      </c>
      <c r="C134" s="11">
        <v>29</v>
      </c>
      <c r="E134" s="10">
        <v>29</v>
      </c>
      <c r="F134" s="11">
        <v>29</v>
      </c>
      <c r="H134" s="10"/>
      <c r="I134" s="11">
        <v>29</v>
      </c>
      <c r="K134" s="10"/>
      <c r="L134" s="11">
        <v>29</v>
      </c>
    </row>
    <row r="135" spans="2:12" ht="18.75" x14ac:dyDescent="0.25">
      <c r="B135" s="10">
        <v>28</v>
      </c>
      <c r="C135" s="11">
        <v>28</v>
      </c>
      <c r="E135" s="12">
        <v>28</v>
      </c>
      <c r="F135" s="11">
        <v>28</v>
      </c>
      <c r="H135" s="10"/>
      <c r="I135" s="11">
        <v>28</v>
      </c>
      <c r="K135" s="10"/>
      <c r="L135" s="11">
        <v>28</v>
      </c>
    </row>
    <row r="136" spans="2:12" ht="18.75" x14ac:dyDescent="0.25">
      <c r="B136" s="10">
        <v>27</v>
      </c>
      <c r="C136" s="11">
        <v>27</v>
      </c>
      <c r="E136" s="10">
        <v>27</v>
      </c>
      <c r="F136" s="11">
        <v>27</v>
      </c>
      <c r="H136" s="10"/>
      <c r="I136" s="11">
        <v>27</v>
      </c>
      <c r="K136" s="10"/>
      <c r="L136" s="11">
        <v>27</v>
      </c>
    </row>
    <row r="137" spans="2:12" ht="18.75" x14ac:dyDescent="0.25">
      <c r="B137" s="10">
        <v>26</v>
      </c>
      <c r="C137" s="11">
        <v>26</v>
      </c>
      <c r="E137" s="12">
        <v>26</v>
      </c>
      <c r="F137" s="11">
        <v>26</v>
      </c>
      <c r="H137" s="10"/>
      <c r="I137" s="11">
        <v>26</v>
      </c>
      <c r="K137" s="10"/>
      <c r="L137" s="11">
        <v>26</v>
      </c>
    </row>
    <row r="138" spans="2:12" ht="18.75" x14ac:dyDescent="0.25">
      <c r="B138" s="10">
        <v>25</v>
      </c>
      <c r="C138" s="11">
        <v>25</v>
      </c>
      <c r="E138" s="10">
        <v>25</v>
      </c>
      <c r="F138" s="11">
        <v>25</v>
      </c>
      <c r="H138" s="10"/>
      <c r="I138" s="11">
        <v>25</v>
      </c>
      <c r="K138" s="10"/>
      <c r="L138" s="11">
        <v>25</v>
      </c>
    </row>
    <row r="139" spans="2:12" ht="18.75" x14ac:dyDescent="0.25">
      <c r="B139" s="10">
        <v>24</v>
      </c>
      <c r="C139" s="11">
        <v>24</v>
      </c>
      <c r="E139" s="12">
        <v>24</v>
      </c>
      <c r="F139" s="11">
        <v>24</v>
      </c>
      <c r="H139" s="10"/>
      <c r="I139" s="11">
        <v>24</v>
      </c>
      <c r="K139" s="10"/>
      <c r="L139" s="11">
        <v>24</v>
      </c>
    </row>
    <row r="140" spans="2:12" ht="18.75" x14ac:dyDescent="0.25">
      <c r="B140" s="10">
        <v>23</v>
      </c>
      <c r="C140" s="11">
        <v>23</v>
      </c>
      <c r="E140" s="10">
        <v>23</v>
      </c>
      <c r="F140" s="11">
        <v>23</v>
      </c>
      <c r="H140" s="10"/>
      <c r="I140" s="11">
        <v>23</v>
      </c>
      <c r="K140" s="10"/>
      <c r="L140" s="11">
        <v>23</v>
      </c>
    </row>
    <row r="141" spans="2:12" ht="18.75" x14ac:dyDescent="0.25">
      <c r="B141" s="10">
        <v>22</v>
      </c>
      <c r="C141" s="11">
        <v>22</v>
      </c>
      <c r="E141" s="12">
        <v>22</v>
      </c>
      <c r="F141" s="11">
        <v>22</v>
      </c>
      <c r="H141" s="10"/>
      <c r="I141" s="11">
        <v>22</v>
      </c>
      <c r="K141" s="10"/>
      <c r="L141" s="11">
        <v>22</v>
      </c>
    </row>
    <row r="142" spans="2:12" ht="18.75" x14ac:dyDescent="0.25">
      <c r="B142" s="10">
        <v>21</v>
      </c>
      <c r="C142" s="11">
        <v>21</v>
      </c>
      <c r="E142" s="10">
        <v>21</v>
      </c>
      <c r="F142" s="11">
        <v>21</v>
      </c>
      <c r="H142" s="10"/>
      <c r="I142" s="11">
        <v>21</v>
      </c>
      <c r="K142" s="10"/>
      <c r="L142" s="11">
        <v>21</v>
      </c>
    </row>
    <row r="143" spans="2:12" ht="18.75" x14ac:dyDescent="0.25">
      <c r="B143" s="10">
        <v>20</v>
      </c>
      <c r="C143" s="11">
        <v>20</v>
      </c>
      <c r="E143" s="12">
        <v>20</v>
      </c>
      <c r="F143" s="11">
        <v>20</v>
      </c>
      <c r="H143" s="12"/>
      <c r="I143" s="11">
        <v>20</v>
      </c>
      <c r="K143" s="12"/>
      <c r="L143" s="11">
        <v>20</v>
      </c>
    </row>
    <row r="144" spans="2:12" ht="18.75" x14ac:dyDescent="0.25">
      <c r="B144" s="10">
        <v>19</v>
      </c>
      <c r="C144" s="11">
        <v>19</v>
      </c>
      <c r="E144" s="10">
        <v>19</v>
      </c>
      <c r="F144" s="11">
        <v>19</v>
      </c>
      <c r="H144" s="10"/>
      <c r="I144" s="11">
        <v>19</v>
      </c>
      <c r="K144" s="10"/>
      <c r="L144" s="11">
        <v>19</v>
      </c>
    </row>
    <row r="145" spans="2:12" ht="18.75" x14ac:dyDescent="0.25">
      <c r="B145" s="10">
        <v>18</v>
      </c>
      <c r="C145" s="11">
        <v>18</v>
      </c>
      <c r="E145" s="12">
        <v>18</v>
      </c>
      <c r="F145" s="11">
        <v>18</v>
      </c>
      <c r="H145" s="12"/>
      <c r="I145" s="11">
        <v>18</v>
      </c>
      <c r="K145" s="12"/>
      <c r="L145" s="11">
        <v>18</v>
      </c>
    </row>
    <row r="146" spans="2:12" ht="18.75" x14ac:dyDescent="0.25">
      <c r="B146" s="10">
        <v>17</v>
      </c>
      <c r="C146" s="11">
        <v>17</v>
      </c>
      <c r="E146" s="10">
        <v>17</v>
      </c>
      <c r="F146" s="11">
        <v>17</v>
      </c>
      <c r="H146" s="10"/>
      <c r="I146" s="11">
        <v>17</v>
      </c>
      <c r="K146" s="10"/>
      <c r="L146" s="11">
        <v>17</v>
      </c>
    </row>
    <row r="147" spans="2:12" ht="18.75" x14ac:dyDescent="0.25">
      <c r="B147" s="10">
        <v>16</v>
      </c>
      <c r="C147" s="11">
        <v>16</v>
      </c>
      <c r="E147" s="12">
        <v>16</v>
      </c>
      <c r="F147" s="11">
        <v>16</v>
      </c>
      <c r="H147" s="12"/>
      <c r="I147" s="11">
        <v>16</v>
      </c>
      <c r="K147" s="12"/>
      <c r="L147" s="11">
        <v>16</v>
      </c>
    </row>
    <row r="148" spans="2:12" ht="18.75" x14ac:dyDescent="0.25">
      <c r="B148" s="10">
        <v>15</v>
      </c>
      <c r="C148" s="11">
        <v>15</v>
      </c>
      <c r="E148" s="10">
        <v>15</v>
      </c>
      <c r="F148" s="11">
        <v>15</v>
      </c>
      <c r="H148" s="10"/>
      <c r="I148" s="11">
        <v>15</v>
      </c>
      <c r="K148" s="10"/>
      <c r="L148" s="11">
        <v>15</v>
      </c>
    </row>
    <row r="149" spans="2:12" ht="18.75" x14ac:dyDescent="0.25">
      <c r="B149" s="10">
        <v>14</v>
      </c>
      <c r="C149" s="11">
        <v>14</v>
      </c>
      <c r="E149" s="12">
        <v>14</v>
      </c>
      <c r="F149" s="11">
        <v>14</v>
      </c>
      <c r="H149" s="10"/>
      <c r="I149" s="11">
        <v>14</v>
      </c>
      <c r="K149" s="10"/>
      <c r="L149" s="11">
        <v>14</v>
      </c>
    </row>
    <row r="150" spans="2:12" ht="18.75" x14ac:dyDescent="0.25">
      <c r="B150" s="10">
        <v>13</v>
      </c>
      <c r="C150" s="11">
        <v>13</v>
      </c>
      <c r="E150" s="10">
        <v>13</v>
      </c>
      <c r="F150" s="11">
        <v>13</v>
      </c>
      <c r="H150" s="10"/>
      <c r="I150" s="11">
        <v>13</v>
      </c>
      <c r="K150" s="10"/>
      <c r="L150" s="11">
        <v>13</v>
      </c>
    </row>
    <row r="151" spans="2:12" ht="18.75" x14ac:dyDescent="0.25">
      <c r="B151" s="10">
        <v>12</v>
      </c>
      <c r="C151" s="11">
        <v>12</v>
      </c>
      <c r="E151" s="12">
        <v>12</v>
      </c>
      <c r="F151" s="11">
        <v>12</v>
      </c>
      <c r="H151" s="10"/>
      <c r="I151" s="11">
        <v>12</v>
      </c>
      <c r="K151" s="10"/>
      <c r="L151" s="11">
        <v>12</v>
      </c>
    </row>
    <row r="152" spans="2:12" ht="18.75" x14ac:dyDescent="0.25">
      <c r="B152" s="10">
        <v>11</v>
      </c>
      <c r="C152" s="11">
        <v>11</v>
      </c>
      <c r="E152" s="10">
        <v>11</v>
      </c>
      <c r="F152" s="11">
        <v>11</v>
      </c>
      <c r="H152" s="10"/>
      <c r="I152" s="11">
        <v>11</v>
      </c>
      <c r="K152" s="10"/>
      <c r="L152" s="11">
        <v>11</v>
      </c>
    </row>
    <row r="153" spans="2:12" ht="18.75" x14ac:dyDescent="0.25">
      <c r="B153" s="10">
        <v>10</v>
      </c>
      <c r="C153" s="11">
        <v>10</v>
      </c>
      <c r="E153" s="12">
        <v>10</v>
      </c>
      <c r="F153" s="11">
        <v>10</v>
      </c>
      <c r="H153" s="10"/>
      <c r="I153" s="11">
        <v>10</v>
      </c>
      <c r="K153" s="10"/>
      <c r="L153" s="11">
        <v>10</v>
      </c>
    </row>
    <row r="154" spans="2:12" ht="18.75" x14ac:dyDescent="0.25">
      <c r="B154" s="10">
        <v>9</v>
      </c>
      <c r="C154" s="11">
        <v>9</v>
      </c>
      <c r="E154" s="10">
        <v>9</v>
      </c>
      <c r="F154" s="11">
        <v>9</v>
      </c>
      <c r="H154" s="10"/>
      <c r="I154" s="11">
        <v>9</v>
      </c>
      <c r="K154" s="10"/>
      <c r="L154" s="11">
        <v>9</v>
      </c>
    </row>
    <row r="155" spans="2:12" ht="18.75" x14ac:dyDescent="0.25">
      <c r="B155" s="10">
        <v>8</v>
      </c>
      <c r="C155" s="11">
        <v>8</v>
      </c>
      <c r="E155" s="12">
        <v>8</v>
      </c>
      <c r="F155" s="11">
        <v>8</v>
      </c>
      <c r="H155" s="10"/>
      <c r="I155" s="11">
        <v>8</v>
      </c>
      <c r="K155" s="10"/>
      <c r="L155" s="11">
        <v>8</v>
      </c>
    </row>
    <row r="156" spans="2:12" ht="18.75" x14ac:dyDescent="0.25">
      <c r="B156" s="10">
        <v>7</v>
      </c>
      <c r="C156" s="11">
        <v>7</v>
      </c>
      <c r="E156" s="10">
        <v>7</v>
      </c>
      <c r="F156" s="11">
        <v>7</v>
      </c>
      <c r="H156" s="10"/>
      <c r="I156" s="11">
        <v>7</v>
      </c>
      <c r="K156" s="10"/>
      <c r="L156" s="11">
        <v>7</v>
      </c>
    </row>
    <row r="157" spans="2:12" ht="18.75" x14ac:dyDescent="0.25">
      <c r="B157" s="10">
        <v>6</v>
      </c>
      <c r="C157" s="11">
        <v>6</v>
      </c>
      <c r="E157" s="12">
        <v>6</v>
      </c>
      <c r="F157" s="11">
        <v>6</v>
      </c>
      <c r="H157" s="12"/>
      <c r="I157" s="11">
        <v>6</v>
      </c>
      <c r="K157" s="12"/>
      <c r="L157" s="11">
        <v>6</v>
      </c>
    </row>
    <row r="158" spans="2:12" ht="18.75" x14ac:dyDescent="0.25">
      <c r="B158" s="10">
        <v>5</v>
      </c>
      <c r="C158" s="11">
        <v>5</v>
      </c>
      <c r="E158" s="10">
        <v>5</v>
      </c>
      <c r="F158" s="11">
        <v>5</v>
      </c>
      <c r="H158" s="12"/>
      <c r="I158" s="11">
        <v>5</v>
      </c>
      <c r="K158" s="12"/>
      <c r="L158" s="11">
        <v>5</v>
      </c>
    </row>
    <row r="159" spans="2:12" ht="18.75" x14ac:dyDescent="0.25">
      <c r="B159" s="10">
        <v>4</v>
      </c>
      <c r="C159" s="11">
        <v>4</v>
      </c>
      <c r="E159" s="12">
        <v>4</v>
      </c>
      <c r="F159" s="11">
        <v>4</v>
      </c>
      <c r="H159" s="10"/>
      <c r="I159" s="11">
        <v>4</v>
      </c>
      <c r="K159" s="10"/>
      <c r="L159" s="11">
        <v>4</v>
      </c>
    </row>
    <row r="160" spans="2:12" ht="18.75" x14ac:dyDescent="0.25">
      <c r="B160" s="10">
        <v>3</v>
      </c>
      <c r="C160" s="11">
        <v>3</v>
      </c>
      <c r="E160" s="10">
        <v>3</v>
      </c>
      <c r="F160" s="11">
        <v>3</v>
      </c>
      <c r="H160" s="10"/>
      <c r="I160" s="11">
        <v>3</v>
      </c>
      <c r="K160" s="10"/>
      <c r="L160" s="11">
        <v>3</v>
      </c>
    </row>
    <row r="161" spans="2:12" ht="18.75" x14ac:dyDescent="0.25">
      <c r="B161" s="10">
        <v>2</v>
      </c>
      <c r="C161" s="11">
        <v>2</v>
      </c>
      <c r="E161" s="12">
        <v>2</v>
      </c>
      <c r="F161" s="11">
        <v>2</v>
      </c>
      <c r="H161" s="10"/>
      <c r="I161" s="11">
        <v>2</v>
      </c>
      <c r="K161" s="10"/>
      <c r="L161" s="11">
        <v>2</v>
      </c>
    </row>
    <row r="162" spans="2:12" ht="18.75" x14ac:dyDescent="0.25">
      <c r="B162" s="10">
        <v>1</v>
      </c>
      <c r="C162" s="11">
        <v>1</v>
      </c>
      <c r="E162" s="10">
        <v>1</v>
      </c>
      <c r="F162" s="11">
        <v>1</v>
      </c>
      <c r="H162" s="10"/>
      <c r="I162" s="11">
        <v>1</v>
      </c>
      <c r="K162" s="10"/>
      <c r="L162" s="11">
        <v>1</v>
      </c>
    </row>
    <row r="163" spans="2:12" ht="18.75" x14ac:dyDescent="0.25">
      <c r="B163" s="10">
        <v>0</v>
      </c>
      <c r="C163" s="11">
        <v>0</v>
      </c>
      <c r="E163" s="10">
        <v>0</v>
      </c>
      <c r="F163" s="11">
        <v>0</v>
      </c>
      <c r="H163" s="10">
        <v>0</v>
      </c>
      <c r="I163" s="11">
        <v>0</v>
      </c>
      <c r="K163" s="10">
        <v>0</v>
      </c>
      <c r="L163" s="11">
        <v>0</v>
      </c>
    </row>
    <row r="164" spans="2:12" ht="18.75" x14ac:dyDescent="0.25">
      <c r="B164" s="14" t="s">
        <v>113</v>
      </c>
      <c r="C164" s="11">
        <v>0</v>
      </c>
      <c r="E164" s="14" t="s">
        <v>113</v>
      </c>
      <c r="F164" s="11">
        <v>0</v>
      </c>
      <c r="H164" s="14" t="s">
        <v>113</v>
      </c>
      <c r="I164" s="11">
        <v>0</v>
      </c>
      <c r="K164" s="14" t="s">
        <v>113</v>
      </c>
      <c r="L164" s="11">
        <v>0</v>
      </c>
    </row>
  </sheetData>
  <mergeCells count="4">
    <mergeCell ref="B1:C1"/>
    <mergeCell ref="E1:F1"/>
    <mergeCell ref="H1:I1"/>
    <mergeCell ref="K1:L1"/>
  </mergeCells>
  <pageMargins left="0.7" right="0.7" top="0.75" bottom="0.75" header="0.3" footer="0.3"/>
  <pageSetup paperSize="28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N104"/>
  <sheetViews>
    <sheetView workbookViewId="0">
      <selection activeCell="N93" sqref="N93"/>
    </sheetView>
  </sheetViews>
  <sheetFormatPr defaultRowHeight="15" x14ac:dyDescent="0.25"/>
  <sheetData>
    <row r="1" spans="2:14" x14ac:dyDescent="0.25">
      <c r="B1" s="151" t="s">
        <v>121</v>
      </c>
      <c r="C1" s="151"/>
      <c r="E1" s="151" t="s">
        <v>122</v>
      </c>
      <c r="F1" s="151"/>
      <c r="H1" s="152" t="s">
        <v>123</v>
      </c>
      <c r="I1" s="152"/>
      <c r="K1" s="152" t="s">
        <v>124</v>
      </c>
      <c r="L1" s="152"/>
    </row>
    <row r="2" spans="2:14" x14ac:dyDescent="0.25">
      <c r="B2" s="13" t="s">
        <v>114</v>
      </c>
      <c r="C2" s="13" t="s">
        <v>115</v>
      </c>
      <c r="E2" s="13" t="s">
        <v>114</v>
      </c>
      <c r="F2" s="13" t="s">
        <v>115</v>
      </c>
      <c r="H2" s="15" t="s">
        <v>114</v>
      </c>
      <c r="I2" s="15" t="s">
        <v>115</v>
      </c>
      <c r="K2" s="15" t="s">
        <v>114</v>
      </c>
      <c r="L2" s="15" t="s">
        <v>115</v>
      </c>
    </row>
    <row r="3" spans="2:14" ht="18.75" x14ac:dyDescent="0.25">
      <c r="B3" s="10"/>
      <c r="C3" s="11">
        <v>100</v>
      </c>
      <c r="E3" s="10"/>
      <c r="F3" s="11">
        <v>100</v>
      </c>
      <c r="H3" s="10">
        <v>65</v>
      </c>
      <c r="I3" s="11">
        <v>100</v>
      </c>
      <c r="K3" s="10">
        <v>60</v>
      </c>
      <c r="L3" s="11">
        <v>100</v>
      </c>
    </row>
    <row r="4" spans="2:14" ht="18.75" x14ac:dyDescent="0.25">
      <c r="B4" s="10"/>
      <c r="C4" s="11">
        <v>99</v>
      </c>
      <c r="E4" s="10"/>
      <c r="F4" s="11">
        <v>99</v>
      </c>
      <c r="H4" s="10">
        <v>64</v>
      </c>
      <c r="I4" s="11">
        <v>99</v>
      </c>
      <c r="K4" s="10">
        <v>59</v>
      </c>
      <c r="L4" s="11">
        <v>99</v>
      </c>
    </row>
    <row r="5" spans="2:14" ht="18.75" x14ac:dyDescent="0.25">
      <c r="B5" s="10"/>
      <c r="C5" s="11">
        <v>98</v>
      </c>
      <c r="E5" s="10"/>
      <c r="F5" s="11">
        <v>98</v>
      </c>
      <c r="H5" s="10">
        <v>63</v>
      </c>
      <c r="I5" s="11">
        <v>98</v>
      </c>
      <c r="K5" s="10">
        <v>58</v>
      </c>
      <c r="L5" s="11">
        <v>98</v>
      </c>
    </row>
    <row r="6" spans="2:14" ht="18.75" x14ac:dyDescent="0.25">
      <c r="B6" s="10"/>
      <c r="C6" s="11">
        <v>97</v>
      </c>
      <c r="E6" s="10"/>
      <c r="F6" s="11">
        <v>97</v>
      </c>
      <c r="H6" s="10">
        <v>62</v>
      </c>
      <c r="I6" s="11">
        <v>97</v>
      </c>
      <c r="K6" s="10">
        <v>57</v>
      </c>
      <c r="L6" s="11">
        <v>97</v>
      </c>
    </row>
    <row r="7" spans="2:14" ht="18.75" x14ac:dyDescent="0.25">
      <c r="B7" s="10"/>
      <c r="C7" s="11">
        <v>96</v>
      </c>
      <c r="E7" s="10"/>
      <c r="F7" s="11">
        <v>96</v>
      </c>
      <c r="H7" s="10">
        <v>61</v>
      </c>
      <c r="I7" s="11">
        <v>96</v>
      </c>
      <c r="K7" s="10">
        <v>56</v>
      </c>
      <c r="L7" s="11">
        <v>96</v>
      </c>
      <c r="N7" s="16"/>
    </row>
    <row r="8" spans="2:14" ht="18.75" x14ac:dyDescent="0.25">
      <c r="B8" s="10"/>
      <c r="C8" s="11">
        <v>95</v>
      </c>
      <c r="E8" s="10"/>
      <c r="F8" s="11">
        <v>95</v>
      </c>
      <c r="H8" s="10">
        <v>60</v>
      </c>
      <c r="I8" s="11">
        <v>95</v>
      </c>
      <c r="K8" s="10">
        <v>55</v>
      </c>
      <c r="L8" s="11">
        <v>95</v>
      </c>
    </row>
    <row r="9" spans="2:14" ht="18.75" x14ac:dyDescent="0.25">
      <c r="B9" s="10"/>
      <c r="C9" s="11">
        <v>94</v>
      </c>
      <c r="E9" s="10"/>
      <c r="F9" s="11">
        <v>94</v>
      </c>
      <c r="H9" s="10">
        <v>59</v>
      </c>
      <c r="I9" s="11">
        <v>94</v>
      </c>
      <c r="K9" s="10">
        <v>54</v>
      </c>
      <c r="L9" s="11">
        <v>94</v>
      </c>
    </row>
    <row r="10" spans="2:14" ht="18.75" x14ac:dyDescent="0.25">
      <c r="B10" s="10"/>
      <c r="C10" s="11">
        <v>93</v>
      </c>
      <c r="E10" s="10"/>
      <c r="F10" s="11">
        <v>93</v>
      </c>
      <c r="H10" s="10">
        <v>58</v>
      </c>
      <c r="I10" s="11">
        <v>93</v>
      </c>
      <c r="K10" s="10">
        <v>53</v>
      </c>
      <c r="L10" s="11">
        <v>93</v>
      </c>
    </row>
    <row r="11" spans="2:14" ht="18.75" x14ac:dyDescent="0.25">
      <c r="B11" s="10"/>
      <c r="C11" s="11">
        <v>92</v>
      </c>
      <c r="E11" s="10"/>
      <c r="F11" s="11">
        <v>92</v>
      </c>
      <c r="H11" s="10">
        <v>57</v>
      </c>
      <c r="I11" s="11">
        <v>92</v>
      </c>
      <c r="K11" s="10">
        <v>52</v>
      </c>
      <c r="L11" s="11">
        <v>92</v>
      </c>
    </row>
    <row r="12" spans="2:14" ht="18.75" x14ac:dyDescent="0.25">
      <c r="B12" s="10"/>
      <c r="C12" s="11">
        <v>91</v>
      </c>
      <c r="E12" s="10"/>
      <c r="F12" s="11">
        <v>91</v>
      </c>
      <c r="H12" s="10">
        <v>56</v>
      </c>
      <c r="I12" s="11">
        <v>91</v>
      </c>
      <c r="K12" s="10">
        <v>51</v>
      </c>
      <c r="L12" s="11">
        <v>91</v>
      </c>
    </row>
    <row r="13" spans="2:14" ht="18.75" x14ac:dyDescent="0.25">
      <c r="B13" s="10"/>
      <c r="C13" s="11">
        <v>90</v>
      </c>
      <c r="E13" s="10"/>
      <c r="F13" s="11">
        <v>90</v>
      </c>
      <c r="H13" s="10">
        <v>55</v>
      </c>
      <c r="I13" s="11">
        <v>90</v>
      </c>
      <c r="K13" s="10">
        <v>50</v>
      </c>
      <c r="L13" s="11">
        <v>90</v>
      </c>
    </row>
    <row r="14" spans="2:14" ht="18.75" x14ac:dyDescent="0.25">
      <c r="B14" s="10"/>
      <c r="C14" s="11">
        <v>89</v>
      </c>
      <c r="E14" s="10"/>
      <c r="F14" s="11">
        <v>89</v>
      </c>
      <c r="H14" s="10">
        <v>54</v>
      </c>
      <c r="I14" s="11">
        <v>89</v>
      </c>
      <c r="K14" s="10">
        <v>49</v>
      </c>
      <c r="L14" s="11">
        <v>89</v>
      </c>
    </row>
    <row r="15" spans="2:14" ht="18.75" x14ac:dyDescent="0.25">
      <c r="B15" s="10"/>
      <c r="C15" s="11">
        <v>88</v>
      </c>
      <c r="E15" s="10"/>
      <c r="F15" s="11">
        <v>88</v>
      </c>
      <c r="H15" s="10">
        <v>53</v>
      </c>
      <c r="I15" s="11">
        <v>88</v>
      </c>
      <c r="K15" s="10">
        <v>48</v>
      </c>
      <c r="L15" s="11">
        <v>88</v>
      </c>
    </row>
    <row r="16" spans="2:14" ht="18.75" x14ac:dyDescent="0.25">
      <c r="B16" s="10"/>
      <c r="C16" s="11">
        <v>87</v>
      </c>
      <c r="E16" s="10"/>
      <c r="F16" s="11">
        <v>87</v>
      </c>
      <c r="H16" s="10">
        <v>52</v>
      </c>
      <c r="I16" s="11">
        <v>87</v>
      </c>
      <c r="K16" s="10">
        <v>47</v>
      </c>
      <c r="L16" s="11">
        <v>87</v>
      </c>
    </row>
    <row r="17" spans="2:12" ht="18.75" x14ac:dyDescent="0.25">
      <c r="B17" s="10"/>
      <c r="C17" s="11">
        <v>86</v>
      </c>
      <c r="E17" s="10"/>
      <c r="F17" s="11">
        <v>86</v>
      </c>
      <c r="H17" s="10">
        <v>51</v>
      </c>
      <c r="I17" s="11">
        <v>86</v>
      </c>
      <c r="K17" s="10">
        <v>46</v>
      </c>
      <c r="L17" s="11">
        <v>86</v>
      </c>
    </row>
    <row r="18" spans="2:12" ht="18.75" x14ac:dyDescent="0.25">
      <c r="B18" s="10"/>
      <c r="C18" s="11">
        <v>85</v>
      </c>
      <c r="E18" s="10"/>
      <c r="F18" s="11">
        <v>85</v>
      </c>
      <c r="H18" s="10">
        <v>50</v>
      </c>
      <c r="I18" s="11">
        <v>85</v>
      </c>
      <c r="K18" s="10">
        <v>45</v>
      </c>
      <c r="L18" s="11">
        <v>85</v>
      </c>
    </row>
    <row r="19" spans="2:12" ht="18.75" x14ac:dyDescent="0.25">
      <c r="B19" s="10"/>
      <c r="C19" s="11">
        <v>84</v>
      </c>
      <c r="E19" s="10"/>
      <c r="F19" s="11">
        <v>84</v>
      </c>
      <c r="H19" s="10">
        <v>49</v>
      </c>
      <c r="I19" s="11">
        <v>84</v>
      </c>
      <c r="K19" s="10">
        <v>44</v>
      </c>
      <c r="L19" s="11">
        <v>84</v>
      </c>
    </row>
    <row r="20" spans="2:12" ht="18.75" x14ac:dyDescent="0.25">
      <c r="B20" s="10"/>
      <c r="C20" s="11">
        <v>83</v>
      </c>
      <c r="E20" s="10"/>
      <c r="F20" s="11">
        <v>83</v>
      </c>
      <c r="H20" s="10">
        <v>48</v>
      </c>
      <c r="I20" s="11">
        <v>83</v>
      </c>
      <c r="K20" s="10">
        <v>43</v>
      </c>
      <c r="L20" s="11">
        <v>83</v>
      </c>
    </row>
    <row r="21" spans="2:12" ht="18.75" x14ac:dyDescent="0.25">
      <c r="B21" s="10"/>
      <c r="C21" s="11">
        <v>82</v>
      </c>
      <c r="E21" s="10"/>
      <c r="F21" s="11">
        <v>82</v>
      </c>
      <c r="H21" s="10">
        <v>47</v>
      </c>
      <c r="I21" s="11">
        <v>82</v>
      </c>
      <c r="K21" s="10">
        <v>42</v>
      </c>
      <c r="L21" s="11">
        <v>82</v>
      </c>
    </row>
    <row r="22" spans="2:12" ht="18.75" x14ac:dyDescent="0.25">
      <c r="B22" s="10"/>
      <c r="C22" s="11">
        <v>81</v>
      </c>
      <c r="E22" s="10"/>
      <c r="F22" s="11">
        <v>81</v>
      </c>
      <c r="H22" s="10">
        <v>46</v>
      </c>
      <c r="I22" s="11">
        <v>81</v>
      </c>
      <c r="K22" s="10">
        <v>41</v>
      </c>
      <c r="L22" s="11">
        <v>81</v>
      </c>
    </row>
    <row r="23" spans="2:12" ht="18.75" x14ac:dyDescent="0.25">
      <c r="B23" s="10"/>
      <c r="C23" s="11">
        <v>80</v>
      </c>
      <c r="E23" s="10"/>
      <c r="F23" s="11">
        <v>80</v>
      </c>
      <c r="H23" s="10">
        <v>45</v>
      </c>
      <c r="I23" s="11">
        <v>80</v>
      </c>
      <c r="K23" s="10">
        <v>40</v>
      </c>
      <c r="L23" s="11">
        <v>80</v>
      </c>
    </row>
    <row r="24" spans="2:12" ht="18.75" x14ac:dyDescent="0.25">
      <c r="B24" s="10"/>
      <c r="C24" s="11">
        <v>79</v>
      </c>
      <c r="E24" s="10"/>
      <c r="F24" s="11">
        <v>79</v>
      </c>
      <c r="H24" s="10">
        <v>44</v>
      </c>
      <c r="I24" s="11">
        <v>79</v>
      </c>
      <c r="K24" s="10">
        <v>39</v>
      </c>
      <c r="L24" s="11">
        <v>79</v>
      </c>
    </row>
    <row r="25" spans="2:12" ht="18.75" x14ac:dyDescent="0.25">
      <c r="B25" s="10"/>
      <c r="C25" s="11">
        <v>78</v>
      </c>
      <c r="E25" s="10"/>
      <c r="F25" s="11">
        <v>78</v>
      </c>
      <c r="H25" s="10">
        <v>43</v>
      </c>
      <c r="I25" s="11">
        <v>78</v>
      </c>
      <c r="K25" s="10">
        <v>38</v>
      </c>
      <c r="L25" s="11">
        <v>78</v>
      </c>
    </row>
    <row r="26" spans="2:12" ht="18.75" x14ac:dyDescent="0.25">
      <c r="B26" s="10"/>
      <c r="C26" s="11">
        <v>77</v>
      </c>
      <c r="E26" s="10"/>
      <c r="F26" s="11">
        <v>77</v>
      </c>
      <c r="H26" s="10">
        <v>42</v>
      </c>
      <c r="I26" s="11">
        <v>77</v>
      </c>
      <c r="K26" s="10">
        <v>37</v>
      </c>
      <c r="L26" s="11">
        <v>77</v>
      </c>
    </row>
    <row r="27" spans="2:12" ht="18.75" x14ac:dyDescent="0.25">
      <c r="B27" s="10"/>
      <c r="C27" s="11">
        <v>76</v>
      </c>
      <c r="E27" s="10"/>
      <c r="F27" s="11">
        <v>76</v>
      </c>
      <c r="H27" s="10">
        <v>41</v>
      </c>
      <c r="I27" s="11">
        <v>76</v>
      </c>
      <c r="K27" s="10">
        <v>36</v>
      </c>
      <c r="L27" s="11">
        <v>76</v>
      </c>
    </row>
    <row r="28" spans="2:12" ht="18.75" x14ac:dyDescent="0.25">
      <c r="B28" s="10"/>
      <c r="C28" s="11">
        <v>75</v>
      </c>
      <c r="E28" s="10"/>
      <c r="F28" s="11">
        <v>75</v>
      </c>
      <c r="H28" s="10">
        <v>40</v>
      </c>
      <c r="I28" s="11">
        <v>75</v>
      </c>
      <c r="K28" s="10">
        <v>35</v>
      </c>
      <c r="L28" s="11">
        <v>75</v>
      </c>
    </row>
    <row r="29" spans="2:12" ht="18.75" x14ac:dyDescent="0.25">
      <c r="B29" s="10"/>
      <c r="C29" s="11">
        <v>74</v>
      </c>
      <c r="E29" s="10"/>
      <c r="F29" s="11">
        <v>74</v>
      </c>
      <c r="H29" s="10">
        <v>39</v>
      </c>
      <c r="I29" s="11">
        <v>74</v>
      </c>
      <c r="K29" s="10">
        <v>34</v>
      </c>
      <c r="L29" s="11">
        <v>74</v>
      </c>
    </row>
    <row r="30" spans="2:12" ht="18.75" x14ac:dyDescent="0.25">
      <c r="B30" s="10"/>
      <c r="C30" s="11">
        <v>73</v>
      </c>
      <c r="E30" s="10"/>
      <c r="F30" s="11">
        <v>73</v>
      </c>
      <c r="H30" s="10">
        <v>38</v>
      </c>
      <c r="I30" s="11">
        <v>73</v>
      </c>
      <c r="K30" s="10">
        <v>33</v>
      </c>
      <c r="L30" s="11">
        <v>73</v>
      </c>
    </row>
    <row r="31" spans="2:12" ht="18.75" x14ac:dyDescent="0.25">
      <c r="B31" s="10"/>
      <c r="C31" s="11">
        <v>72</v>
      </c>
      <c r="E31" s="10"/>
      <c r="F31" s="11">
        <v>72</v>
      </c>
      <c r="H31" s="10">
        <v>37</v>
      </c>
      <c r="I31" s="11">
        <v>72</v>
      </c>
      <c r="K31" s="10">
        <v>32</v>
      </c>
      <c r="L31" s="11">
        <v>72</v>
      </c>
    </row>
    <row r="32" spans="2:12" ht="18.75" x14ac:dyDescent="0.25">
      <c r="B32" s="10"/>
      <c r="C32" s="11">
        <v>71</v>
      </c>
      <c r="E32" s="10"/>
      <c r="F32" s="11">
        <v>71</v>
      </c>
      <c r="H32" s="10">
        <v>36</v>
      </c>
      <c r="I32" s="11">
        <v>71</v>
      </c>
      <c r="K32" s="10">
        <v>31</v>
      </c>
      <c r="L32" s="11">
        <v>71</v>
      </c>
    </row>
    <row r="33" spans="2:12" ht="18.75" x14ac:dyDescent="0.25">
      <c r="B33" s="10"/>
      <c r="C33" s="11">
        <v>70</v>
      </c>
      <c r="E33" s="10"/>
      <c r="F33" s="11">
        <v>70</v>
      </c>
      <c r="H33" s="10">
        <v>35</v>
      </c>
      <c r="I33" s="11">
        <v>70</v>
      </c>
      <c r="K33" s="10">
        <v>30</v>
      </c>
      <c r="L33" s="11">
        <v>70</v>
      </c>
    </row>
    <row r="34" spans="2:12" ht="18.75" x14ac:dyDescent="0.25">
      <c r="B34" s="10"/>
      <c r="C34" s="11">
        <v>69</v>
      </c>
      <c r="E34" s="10"/>
      <c r="F34" s="11">
        <v>69</v>
      </c>
      <c r="H34" s="10">
        <v>34</v>
      </c>
      <c r="I34" s="11">
        <v>69</v>
      </c>
      <c r="K34" s="10"/>
      <c r="L34" s="11">
        <v>69</v>
      </c>
    </row>
    <row r="35" spans="2:12" ht="18.75" x14ac:dyDescent="0.25">
      <c r="B35" s="10"/>
      <c r="C35" s="11">
        <v>68</v>
      </c>
      <c r="E35" s="10"/>
      <c r="F35" s="11">
        <v>68</v>
      </c>
      <c r="H35" s="10">
        <v>33</v>
      </c>
      <c r="I35" s="11">
        <v>68</v>
      </c>
      <c r="K35" s="10">
        <v>29</v>
      </c>
      <c r="L35" s="11">
        <v>68</v>
      </c>
    </row>
    <row r="36" spans="2:12" ht="18.75" x14ac:dyDescent="0.25">
      <c r="B36" s="10"/>
      <c r="C36" s="11">
        <v>67</v>
      </c>
      <c r="E36" s="10"/>
      <c r="F36" s="11">
        <v>67</v>
      </c>
      <c r="H36" s="10">
        <v>32</v>
      </c>
      <c r="I36" s="11">
        <v>67</v>
      </c>
      <c r="K36" s="10"/>
      <c r="L36" s="11">
        <v>67</v>
      </c>
    </row>
    <row r="37" spans="2:12" ht="18.75" x14ac:dyDescent="0.25">
      <c r="B37" s="10"/>
      <c r="C37" s="11">
        <v>66</v>
      </c>
      <c r="E37" s="10"/>
      <c r="F37" s="11">
        <v>66</v>
      </c>
      <c r="H37" s="10">
        <v>31</v>
      </c>
      <c r="I37" s="11">
        <v>66</v>
      </c>
      <c r="K37" s="10">
        <v>28</v>
      </c>
      <c r="L37" s="11">
        <v>66</v>
      </c>
    </row>
    <row r="38" spans="2:12" ht="18.75" x14ac:dyDescent="0.25">
      <c r="B38" s="10"/>
      <c r="C38" s="11">
        <v>65</v>
      </c>
      <c r="E38" s="10"/>
      <c r="F38" s="11">
        <v>65</v>
      </c>
      <c r="H38" s="10">
        <v>30</v>
      </c>
      <c r="I38" s="11">
        <v>65</v>
      </c>
      <c r="K38" s="10"/>
      <c r="L38" s="11">
        <v>65</v>
      </c>
    </row>
    <row r="39" spans="2:12" ht="18.75" x14ac:dyDescent="0.25">
      <c r="B39" s="10"/>
      <c r="C39" s="11">
        <v>64</v>
      </c>
      <c r="E39" s="10"/>
      <c r="F39" s="11">
        <v>64</v>
      </c>
      <c r="H39" s="10">
        <v>29</v>
      </c>
      <c r="I39" s="11">
        <v>64</v>
      </c>
      <c r="K39" s="10">
        <v>27</v>
      </c>
      <c r="L39" s="11">
        <v>64</v>
      </c>
    </row>
    <row r="40" spans="2:12" ht="18.75" x14ac:dyDescent="0.25">
      <c r="B40" s="10"/>
      <c r="C40" s="11">
        <v>63</v>
      </c>
      <c r="E40" s="10"/>
      <c r="F40" s="11">
        <v>63</v>
      </c>
      <c r="H40" s="10"/>
      <c r="I40" s="11">
        <v>63</v>
      </c>
      <c r="K40" s="10"/>
      <c r="L40" s="11">
        <v>63</v>
      </c>
    </row>
    <row r="41" spans="2:12" ht="18.75" x14ac:dyDescent="0.25">
      <c r="B41" s="10"/>
      <c r="C41" s="11">
        <v>62</v>
      </c>
      <c r="E41" s="10"/>
      <c r="F41" s="11">
        <v>62</v>
      </c>
      <c r="H41" s="10">
        <v>28</v>
      </c>
      <c r="I41" s="11">
        <v>62</v>
      </c>
      <c r="K41" s="10">
        <v>26</v>
      </c>
      <c r="L41" s="11">
        <v>62</v>
      </c>
    </row>
    <row r="42" spans="2:12" ht="18.75" x14ac:dyDescent="0.25">
      <c r="B42" s="10"/>
      <c r="C42" s="11">
        <v>61</v>
      </c>
      <c r="E42" s="10"/>
      <c r="F42" s="11">
        <v>61</v>
      </c>
      <c r="H42" s="10"/>
      <c r="I42" s="11">
        <v>61</v>
      </c>
      <c r="K42" s="10"/>
      <c r="L42" s="11">
        <v>61</v>
      </c>
    </row>
    <row r="43" spans="2:12" ht="18.75" x14ac:dyDescent="0.25">
      <c r="B43" s="10"/>
      <c r="C43" s="11">
        <v>60</v>
      </c>
      <c r="E43" s="10"/>
      <c r="F43" s="11">
        <v>60</v>
      </c>
      <c r="H43" s="10">
        <v>27</v>
      </c>
      <c r="I43" s="11">
        <v>60</v>
      </c>
      <c r="K43" s="10">
        <v>25</v>
      </c>
      <c r="L43" s="11">
        <v>60</v>
      </c>
    </row>
    <row r="44" spans="2:12" ht="18.75" x14ac:dyDescent="0.25">
      <c r="B44" s="10"/>
      <c r="C44" s="11">
        <v>59</v>
      </c>
      <c r="E44" s="10"/>
      <c r="F44" s="11">
        <v>59</v>
      </c>
      <c r="H44" s="10"/>
      <c r="I44" s="11">
        <v>59</v>
      </c>
      <c r="K44" s="10"/>
      <c r="L44" s="11">
        <v>59</v>
      </c>
    </row>
    <row r="45" spans="2:12" ht="18.75" x14ac:dyDescent="0.25">
      <c r="B45" s="10"/>
      <c r="C45" s="11">
        <v>58</v>
      </c>
      <c r="E45" s="10"/>
      <c r="F45" s="11">
        <v>58</v>
      </c>
      <c r="H45" s="10">
        <v>26</v>
      </c>
      <c r="I45" s="11">
        <v>58</v>
      </c>
      <c r="K45" s="10">
        <v>24</v>
      </c>
      <c r="L45" s="11">
        <v>58</v>
      </c>
    </row>
    <row r="46" spans="2:12" ht="18.75" x14ac:dyDescent="0.25">
      <c r="B46" s="10"/>
      <c r="C46" s="11">
        <v>57</v>
      </c>
      <c r="E46" s="10"/>
      <c r="F46" s="11">
        <v>57</v>
      </c>
      <c r="H46" s="10"/>
      <c r="I46" s="11">
        <v>57</v>
      </c>
      <c r="K46" s="10"/>
      <c r="L46" s="11">
        <v>57</v>
      </c>
    </row>
    <row r="47" spans="2:12" ht="18.75" x14ac:dyDescent="0.25">
      <c r="B47" s="10"/>
      <c r="C47" s="11">
        <v>56</v>
      </c>
      <c r="E47" s="10"/>
      <c r="F47" s="11">
        <v>56</v>
      </c>
      <c r="H47" s="10">
        <v>25</v>
      </c>
      <c r="I47" s="11">
        <v>56</v>
      </c>
      <c r="K47" s="10">
        <v>23</v>
      </c>
      <c r="L47" s="11">
        <v>56</v>
      </c>
    </row>
    <row r="48" spans="2:12" ht="18.75" x14ac:dyDescent="0.25">
      <c r="B48" s="10"/>
      <c r="C48" s="11">
        <v>55</v>
      </c>
      <c r="E48" s="10"/>
      <c r="F48" s="11">
        <v>55</v>
      </c>
      <c r="H48" s="10"/>
      <c r="I48" s="11">
        <v>55</v>
      </c>
      <c r="K48" s="10"/>
      <c r="L48" s="11">
        <v>55</v>
      </c>
    </row>
    <row r="49" spans="2:12" ht="18.75" x14ac:dyDescent="0.25">
      <c r="B49" s="10"/>
      <c r="C49" s="11">
        <v>54</v>
      </c>
      <c r="E49" s="10"/>
      <c r="F49" s="11">
        <v>54</v>
      </c>
      <c r="H49" s="10">
        <v>24</v>
      </c>
      <c r="I49" s="11">
        <v>54</v>
      </c>
      <c r="K49" s="10">
        <v>22</v>
      </c>
      <c r="L49" s="11">
        <v>54</v>
      </c>
    </row>
    <row r="50" spans="2:12" ht="18.75" x14ac:dyDescent="0.25">
      <c r="B50" s="10"/>
      <c r="C50" s="11">
        <v>53</v>
      </c>
      <c r="E50" s="10"/>
      <c r="F50" s="11">
        <v>53</v>
      </c>
      <c r="H50" s="10"/>
      <c r="I50" s="11">
        <v>53</v>
      </c>
      <c r="K50" s="10"/>
      <c r="L50" s="11">
        <v>53</v>
      </c>
    </row>
    <row r="51" spans="2:12" ht="18.75" x14ac:dyDescent="0.25">
      <c r="B51" s="10"/>
      <c r="C51" s="11">
        <v>52</v>
      </c>
      <c r="E51" s="10"/>
      <c r="F51" s="11">
        <v>52</v>
      </c>
      <c r="H51" s="10">
        <v>23</v>
      </c>
      <c r="I51" s="11">
        <v>52</v>
      </c>
      <c r="K51" s="10">
        <v>21</v>
      </c>
      <c r="L51" s="11">
        <v>52</v>
      </c>
    </row>
    <row r="52" spans="2:12" ht="18.75" x14ac:dyDescent="0.25">
      <c r="B52" s="10"/>
      <c r="C52" s="11">
        <v>51</v>
      </c>
      <c r="E52" s="10"/>
      <c r="F52" s="11">
        <v>51</v>
      </c>
      <c r="H52" s="10"/>
      <c r="I52" s="11">
        <v>51</v>
      </c>
      <c r="K52" s="10"/>
      <c r="L52" s="11">
        <v>51</v>
      </c>
    </row>
    <row r="53" spans="2:12" ht="18.75" x14ac:dyDescent="0.25">
      <c r="B53" s="10"/>
      <c r="C53" s="11">
        <v>50</v>
      </c>
      <c r="E53" s="10"/>
      <c r="F53" s="11">
        <v>50</v>
      </c>
      <c r="H53" s="10">
        <v>22</v>
      </c>
      <c r="I53" s="11">
        <v>50</v>
      </c>
      <c r="K53" s="10">
        <v>20</v>
      </c>
      <c r="L53" s="11">
        <v>50</v>
      </c>
    </row>
    <row r="54" spans="2:12" ht="18.75" x14ac:dyDescent="0.25">
      <c r="B54" s="10"/>
      <c r="C54" s="11">
        <v>49</v>
      </c>
      <c r="E54" s="10"/>
      <c r="F54" s="11">
        <v>49</v>
      </c>
      <c r="H54" s="10"/>
      <c r="I54" s="11">
        <v>49</v>
      </c>
      <c r="K54" s="10"/>
      <c r="L54" s="11">
        <v>49</v>
      </c>
    </row>
    <row r="55" spans="2:12" ht="18.75" x14ac:dyDescent="0.25">
      <c r="B55" s="10"/>
      <c r="C55" s="11">
        <v>48</v>
      </c>
      <c r="E55" s="10"/>
      <c r="F55" s="11">
        <v>48</v>
      </c>
      <c r="H55" s="10">
        <v>21</v>
      </c>
      <c r="I55" s="11">
        <v>48</v>
      </c>
      <c r="K55" s="10">
        <v>19</v>
      </c>
      <c r="L55" s="11">
        <v>48</v>
      </c>
    </row>
    <row r="56" spans="2:12" ht="18.75" x14ac:dyDescent="0.25">
      <c r="B56" s="10"/>
      <c r="C56" s="11">
        <v>47</v>
      </c>
      <c r="E56" s="10"/>
      <c r="F56" s="11">
        <v>47</v>
      </c>
      <c r="H56" s="10"/>
      <c r="I56" s="11">
        <v>47</v>
      </c>
      <c r="K56" s="10"/>
      <c r="L56" s="11">
        <v>47</v>
      </c>
    </row>
    <row r="57" spans="2:12" ht="18.75" x14ac:dyDescent="0.25">
      <c r="B57" s="10"/>
      <c r="C57" s="11">
        <v>46</v>
      </c>
      <c r="E57" s="10"/>
      <c r="F57" s="11">
        <v>46</v>
      </c>
      <c r="H57" s="10">
        <v>20</v>
      </c>
      <c r="I57" s="11">
        <v>46</v>
      </c>
      <c r="K57" s="10">
        <v>18</v>
      </c>
      <c r="L57" s="11">
        <v>46</v>
      </c>
    </row>
    <row r="58" spans="2:12" ht="18.75" x14ac:dyDescent="0.25">
      <c r="B58" s="10"/>
      <c r="C58" s="11">
        <v>45</v>
      </c>
      <c r="E58" s="10"/>
      <c r="F58" s="11">
        <v>45</v>
      </c>
      <c r="H58" s="10"/>
      <c r="I58" s="11">
        <v>45</v>
      </c>
      <c r="K58" s="10"/>
      <c r="L58" s="11">
        <v>45</v>
      </c>
    </row>
    <row r="59" spans="2:12" ht="18.75" x14ac:dyDescent="0.25">
      <c r="B59" s="10"/>
      <c r="C59" s="11">
        <v>44</v>
      </c>
      <c r="E59" s="10"/>
      <c r="F59" s="11">
        <v>44</v>
      </c>
      <c r="H59" s="10">
        <v>19</v>
      </c>
      <c r="I59" s="11">
        <v>44</v>
      </c>
      <c r="K59" s="10">
        <v>17</v>
      </c>
      <c r="L59" s="11">
        <v>44</v>
      </c>
    </row>
    <row r="60" spans="2:12" ht="18.75" x14ac:dyDescent="0.25">
      <c r="B60" s="10"/>
      <c r="C60" s="11">
        <v>43</v>
      </c>
      <c r="E60" s="10"/>
      <c r="F60" s="11">
        <v>43</v>
      </c>
      <c r="H60" s="10"/>
      <c r="I60" s="11">
        <v>43</v>
      </c>
      <c r="K60" s="10"/>
      <c r="L60" s="11">
        <v>43</v>
      </c>
    </row>
    <row r="61" spans="2:12" ht="18.75" x14ac:dyDescent="0.25">
      <c r="B61" s="10"/>
      <c r="C61" s="11">
        <v>42</v>
      </c>
      <c r="E61" s="10"/>
      <c r="F61" s="11">
        <v>42</v>
      </c>
      <c r="H61" s="10">
        <v>18</v>
      </c>
      <c r="I61" s="11">
        <v>42</v>
      </c>
      <c r="K61" s="10">
        <v>16</v>
      </c>
      <c r="L61" s="11">
        <v>42</v>
      </c>
    </row>
    <row r="62" spans="2:12" ht="18.75" x14ac:dyDescent="0.25">
      <c r="B62" s="10"/>
      <c r="C62" s="11">
        <v>41</v>
      </c>
      <c r="E62" s="10"/>
      <c r="F62" s="11">
        <v>41</v>
      </c>
      <c r="H62" s="10"/>
      <c r="I62" s="11">
        <v>41</v>
      </c>
      <c r="K62" s="10"/>
      <c r="L62" s="11">
        <v>41</v>
      </c>
    </row>
    <row r="63" spans="2:12" ht="18.75" x14ac:dyDescent="0.25">
      <c r="B63" s="10"/>
      <c r="C63" s="11">
        <v>40</v>
      </c>
      <c r="E63" s="10"/>
      <c r="F63" s="11">
        <v>40</v>
      </c>
      <c r="H63" s="10">
        <v>17</v>
      </c>
      <c r="I63" s="11">
        <v>40</v>
      </c>
      <c r="K63" s="10">
        <v>15</v>
      </c>
      <c r="L63" s="11">
        <v>40</v>
      </c>
    </row>
    <row r="64" spans="2:12" ht="18.75" x14ac:dyDescent="0.25">
      <c r="B64" s="10"/>
      <c r="C64" s="11">
        <v>39</v>
      </c>
      <c r="E64" s="10"/>
      <c r="F64" s="11">
        <v>39</v>
      </c>
      <c r="H64" s="10"/>
      <c r="I64" s="11">
        <v>39</v>
      </c>
      <c r="K64" s="10"/>
      <c r="L64" s="11">
        <v>39</v>
      </c>
    </row>
    <row r="65" spans="2:12" ht="18.75" x14ac:dyDescent="0.25">
      <c r="B65" s="10"/>
      <c r="C65" s="11">
        <v>38</v>
      </c>
      <c r="E65" s="10"/>
      <c r="F65" s="11">
        <v>38</v>
      </c>
      <c r="H65" s="10">
        <v>16</v>
      </c>
      <c r="I65" s="11">
        <v>38</v>
      </c>
      <c r="K65" s="10">
        <v>14</v>
      </c>
      <c r="L65" s="11">
        <v>38</v>
      </c>
    </row>
    <row r="66" spans="2:12" ht="18.75" x14ac:dyDescent="0.25">
      <c r="B66" s="10"/>
      <c r="C66" s="11">
        <v>37</v>
      </c>
      <c r="E66" s="10"/>
      <c r="F66" s="11">
        <v>37</v>
      </c>
      <c r="H66" s="10"/>
      <c r="I66" s="11">
        <v>37</v>
      </c>
      <c r="K66" s="10"/>
      <c r="L66" s="11">
        <v>37</v>
      </c>
    </row>
    <row r="67" spans="2:12" ht="18.75" x14ac:dyDescent="0.25">
      <c r="B67" s="10"/>
      <c r="C67" s="11">
        <v>36</v>
      </c>
      <c r="E67" s="10"/>
      <c r="F67" s="11">
        <v>36</v>
      </c>
      <c r="H67" s="10">
        <v>15</v>
      </c>
      <c r="I67" s="11">
        <v>36</v>
      </c>
      <c r="K67" s="10">
        <v>13</v>
      </c>
      <c r="L67" s="11">
        <v>36</v>
      </c>
    </row>
    <row r="68" spans="2:12" ht="18.75" x14ac:dyDescent="0.25">
      <c r="B68" s="10"/>
      <c r="C68" s="11">
        <v>35</v>
      </c>
      <c r="E68" s="10"/>
      <c r="F68" s="11">
        <v>35</v>
      </c>
      <c r="H68" s="10"/>
      <c r="I68" s="11">
        <v>35</v>
      </c>
      <c r="K68" s="10"/>
      <c r="L68" s="11">
        <v>35</v>
      </c>
    </row>
    <row r="69" spans="2:12" ht="18.75" x14ac:dyDescent="0.25">
      <c r="B69" s="10"/>
      <c r="C69" s="11">
        <v>34</v>
      </c>
      <c r="E69" s="10"/>
      <c r="F69" s="11">
        <v>34</v>
      </c>
      <c r="H69" s="10">
        <v>14</v>
      </c>
      <c r="I69" s="11">
        <v>34</v>
      </c>
      <c r="K69" s="10">
        <v>12</v>
      </c>
      <c r="L69" s="11">
        <v>34</v>
      </c>
    </row>
    <row r="70" spans="2:12" ht="18.75" x14ac:dyDescent="0.25">
      <c r="B70" s="10"/>
      <c r="C70" s="11">
        <v>33</v>
      </c>
      <c r="E70" s="10"/>
      <c r="F70" s="11">
        <v>33</v>
      </c>
      <c r="H70" s="10"/>
      <c r="I70" s="11">
        <v>33</v>
      </c>
      <c r="K70" s="10"/>
      <c r="L70" s="11">
        <v>33</v>
      </c>
    </row>
    <row r="71" spans="2:12" ht="18.75" x14ac:dyDescent="0.25">
      <c r="B71" s="10"/>
      <c r="C71" s="11">
        <v>32</v>
      </c>
      <c r="E71" s="10"/>
      <c r="F71" s="11">
        <v>32</v>
      </c>
      <c r="H71" s="10">
        <v>13</v>
      </c>
      <c r="I71" s="11">
        <v>32</v>
      </c>
      <c r="K71" s="10"/>
      <c r="L71" s="11">
        <v>32</v>
      </c>
    </row>
    <row r="72" spans="2:12" ht="18.75" x14ac:dyDescent="0.25">
      <c r="B72" s="10"/>
      <c r="C72" s="11">
        <v>31</v>
      </c>
      <c r="E72" s="10"/>
      <c r="F72" s="11">
        <v>31</v>
      </c>
      <c r="H72" s="10"/>
      <c r="I72" s="11">
        <v>31</v>
      </c>
      <c r="K72" s="10">
        <v>11</v>
      </c>
      <c r="L72" s="11">
        <v>31</v>
      </c>
    </row>
    <row r="73" spans="2:12" ht="18.75" x14ac:dyDescent="0.25">
      <c r="B73" s="10"/>
      <c r="C73" s="11">
        <v>30</v>
      </c>
      <c r="E73" s="10"/>
      <c r="F73" s="11">
        <v>30</v>
      </c>
      <c r="H73" s="10">
        <v>12</v>
      </c>
      <c r="I73" s="11">
        <v>30</v>
      </c>
      <c r="K73" s="10"/>
      <c r="L73" s="11">
        <v>30</v>
      </c>
    </row>
    <row r="74" spans="2:12" ht="18.75" x14ac:dyDescent="0.25">
      <c r="B74" s="10"/>
      <c r="C74" s="11">
        <v>29</v>
      </c>
      <c r="E74" s="10"/>
      <c r="F74" s="11">
        <v>29</v>
      </c>
      <c r="H74" s="10"/>
      <c r="I74" s="11">
        <v>29</v>
      </c>
      <c r="K74" s="10"/>
      <c r="L74" s="11">
        <v>29</v>
      </c>
    </row>
    <row r="75" spans="2:12" ht="18.75" x14ac:dyDescent="0.25">
      <c r="B75" s="10"/>
      <c r="C75" s="11">
        <v>28</v>
      </c>
      <c r="E75" s="10"/>
      <c r="F75" s="11">
        <v>28</v>
      </c>
      <c r="H75" s="10">
        <v>11</v>
      </c>
      <c r="I75" s="11">
        <v>28</v>
      </c>
      <c r="K75" s="10">
        <v>10</v>
      </c>
      <c r="L75" s="11">
        <v>28</v>
      </c>
    </row>
    <row r="76" spans="2:12" ht="18.75" x14ac:dyDescent="0.25">
      <c r="B76" s="10"/>
      <c r="C76" s="11">
        <v>27</v>
      </c>
      <c r="E76" s="10"/>
      <c r="F76" s="11">
        <v>27</v>
      </c>
      <c r="H76" s="10"/>
      <c r="I76" s="11">
        <v>27</v>
      </c>
      <c r="K76" s="10"/>
      <c r="L76" s="11">
        <v>27</v>
      </c>
    </row>
    <row r="77" spans="2:12" ht="18.75" x14ac:dyDescent="0.25">
      <c r="B77" s="10"/>
      <c r="C77" s="11">
        <v>26</v>
      </c>
      <c r="E77" s="10"/>
      <c r="F77" s="11">
        <v>26</v>
      </c>
      <c r="H77" s="10">
        <v>10</v>
      </c>
      <c r="I77" s="11">
        <v>26</v>
      </c>
      <c r="K77" s="10"/>
      <c r="L77" s="11">
        <v>26</v>
      </c>
    </row>
    <row r="78" spans="2:12" ht="18.75" x14ac:dyDescent="0.25">
      <c r="B78" s="10"/>
      <c r="C78" s="11">
        <v>25</v>
      </c>
      <c r="E78" s="10"/>
      <c r="F78" s="11">
        <v>25</v>
      </c>
      <c r="H78" s="10"/>
      <c r="I78" s="11">
        <v>25</v>
      </c>
      <c r="K78" s="10">
        <v>9</v>
      </c>
      <c r="L78" s="11">
        <v>25</v>
      </c>
    </row>
    <row r="79" spans="2:12" ht="18.75" x14ac:dyDescent="0.25">
      <c r="B79" s="10"/>
      <c r="C79" s="11">
        <v>24</v>
      </c>
      <c r="E79" s="10"/>
      <c r="F79" s="11">
        <v>24</v>
      </c>
      <c r="H79" s="10">
        <v>9</v>
      </c>
      <c r="I79" s="11">
        <v>24</v>
      </c>
      <c r="K79" s="10"/>
      <c r="L79" s="11">
        <v>24</v>
      </c>
    </row>
    <row r="80" spans="2:12" ht="18.75" x14ac:dyDescent="0.25">
      <c r="B80" s="10"/>
      <c r="C80" s="11">
        <v>23</v>
      </c>
      <c r="E80" s="10"/>
      <c r="F80" s="11">
        <v>23</v>
      </c>
      <c r="H80" s="10"/>
      <c r="I80" s="11">
        <v>23</v>
      </c>
      <c r="K80" s="10"/>
      <c r="L80" s="11">
        <v>23</v>
      </c>
    </row>
    <row r="81" spans="2:12" ht="18.75" x14ac:dyDescent="0.25">
      <c r="B81" s="10"/>
      <c r="C81" s="11">
        <v>22</v>
      </c>
      <c r="E81" s="10"/>
      <c r="F81" s="11">
        <v>22</v>
      </c>
      <c r="H81" s="10">
        <v>8</v>
      </c>
      <c r="I81" s="11">
        <v>22</v>
      </c>
      <c r="K81" s="10">
        <v>8</v>
      </c>
      <c r="L81" s="11">
        <v>22</v>
      </c>
    </row>
    <row r="82" spans="2:12" ht="18.75" x14ac:dyDescent="0.25">
      <c r="B82" s="10"/>
      <c r="C82" s="11">
        <v>21</v>
      </c>
      <c r="E82" s="10"/>
      <c r="F82" s="11">
        <v>21</v>
      </c>
      <c r="H82" s="10"/>
      <c r="I82" s="11">
        <v>21</v>
      </c>
      <c r="K82" s="10"/>
      <c r="L82" s="11">
        <v>21</v>
      </c>
    </row>
    <row r="83" spans="2:12" ht="18.75" x14ac:dyDescent="0.25">
      <c r="B83" s="10"/>
      <c r="C83" s="11">
        <v>20</v>
      </c>
      <c r="E83" s="10"/>
      <c r="F83" s="11">
        <v>20</v>
      </c>
      <c r="H83" s="10"/>
      <c r="I83" s="11">
        <v>20</v>
      </c>
      <c r="K83" s="10"/>
      <c r="L83" s="11">
        <v>20</v>
      </c>
    </row>
    <row r="84" spans="2:12" ht="18.75" x14ac:dyDescent="0.25">
      <c r="B84" s="10"/>
      <c r="C84" s="11">
        <v>19</v>
      </c>
      <c r="E84" s="10"/>
      <c r="F84" s="11">
        <v>19</v>
      </c>
      <c r="H84" s="10">
        <v>7</v>
      </c>
      <c r="I84" s="11">
        <v>19</v>
      </c>
      <c r="K84" s="10">
        <v>7</v>
      </c>
      <c r="L84" s="11">
        <v>19</v>
      </c>
    </row>
    <row r="85" spans="2:12" ht="18.75" x14ac:dyDescent="0.25">
      <c r="B85" s="10"/>
      <c r="C85" s="11">
        <v>18</v>
      </c>
      <c r="E85" s="10"/>
      <c r="F85" s="11">
        <v>18</v>
      </c>
      <c r="H85" s="10"/>
      <c r="I85" s="11">
        <v>18</v>
      </c>
      <c r="K85" s="10"/>
      <c r="L85" s="11">
        <v>18</v>
      </c>
    </row>
    <row r="86" spans="2:12" ht="18.75" x14ac:dyDescent="0.25">
      <c r="B86" s="10"/>
      <c r="C86" s="11">
        <v>17</v>
      </c>
      <c r="E86" s="10"/>
      <c r="F86" s="11">
        <v>17</v>
      </c>
      <c r="H86" s="10"/>
      <c r="I86" s="11">
        <v>17</v>
      </c>
      <c r="K86" s="10"/>
      <c r="L86" s="11">
        <v>17</v>
      </c>
    </row>
    <row r="87" spans="2:12" ht="18.75" x14ac:dyDescent="0.25">
      <c r="B87" s="10"/>
      <c r="C87" s="11">
        <v>16</v>
      </c>
      <c r="E87" s="10"/>
      <c r="F87" s="11">
        <v>16</v>
      </c>
      <c r="H87" s="10">
        <v>6</v>
      </c>
      <c r="I87" s="11">
        <v>16</v>
      </c>
      <c r="K87" s="10">
        <v>6</v>
      </c>
      <c r="L87" s="11">
        <v>16</v>
      </c>
    </row>
    <row r="88" spans="2:12" ht="18.75" x14ac:dyDescent="0.25">
      <c r="B88" s="10"/>
      <c r="C88" s="11">
        <v>15</v>
      </c>
      <c r="E88" s="10"/>
      <c r="F88" s="11">
        <v>15</v>
      </c>
      <c r="H88" s="10"/>
      <c r="I88" s="11">
        <v>15</v>
      </c>
      <c r="K88" s="10"/>
      <c r="L88" s="11">
        <v>15</v>
      </c>
    </row>
    <row r="89" spans="2:12" ht="18.75" x14ac:dyDescent="0.25">
      <c r="B89" s="10"/>
      <c r="C89" s="11">
        <v>14</v>
      </c>
      <c r="E89" s="10"/>
      <c r="F89" s="11">
        <v>14</v>
      </c>
      <c r="H89" s="10"/>
      <c r="I89" s="11">
        <v>14</v>
      </c>
      <c r="K89" s="10"/>
      <c r="L89" s="11">
        <v>14</v>
      </c>
    </row>
    <row r="90" spans="2:12" ht="18.75" x14ac:dyDescent="0.25">
      <c r="B90" s="10"/>
      <c r="C90" s="11">
        <v>13</v>
      </c>
      <c r="E90" s="10"/>
      <c r="F90" s="11">
        <v>13</v>
      </c>
      <c r="H90" s="10">
        <v>5</v>
      </c>
      <c r="I90" s="11">
        <v>13</v>
      </c>
      <c r="K90" s="10">
        <v>5</v>
      </c>
      <c r="L90" s="11">
        <v>13</v>
      </c>
    </row>
    <row r="91" spans="2:12" ht="18.75" x14ac:dyDescent="0.25">
      <c r="B91" s="10"/>
      <c r="C91" s="11">
        <v>12</v>
      </c>
      <c r="E91" s="10"/>
      <c r="F91" s="11">
        <v>12</v>
      </c>
      <c r="H91" s="10"/>
      <c r="I91" s="11">
        <v>12</v>
      </c>
      <c r="K91" s="10"/>
      <c r="L91" s="11">
        <v>12</v>
      </c>
    </row>
    <row r="92" spans="2:12" ht="18.75" x14ac:dyDescent="0.25">
      <c r="B92" s="10"/>
      <c r="C92" s="11">
        <v>11</v>
      </c>
      <c r="E92" s="10"/>
      <c r="F92" s="11">
        <v>11</v>
      </c>
      <c r="H92" s="10"/>
      <c r="I92" s="11">
        <v>11</v>
      </c>
      <c r="K92" s="10"/>
      <c r="L92" s="11">
        <v>11</v>
      </c>
    </row>
    <row r="93" spans="2:12" ht="18.75" x14ac:dyDescent="0.25">
      <c r="B93" s="10"/>
      <c r="C93" s="11">
        <v>10</v>
      </c>
      <c r="E93" s="10"/>
      <c r="F93" s="11">
        <v>10</v>
      </c>
      <c r="H93" s="10">
        <v>4</v>
      </c>
      <c r="I93" s="11">
        <v>10</v>
      </c>
      <c r="K93" s="10">
        <v>4</v>
      </c>
      <c r="L93" s="11">
        <v>10</v>
      </c>
    </row>
    <row r="94" spans="2:12" ht="18.75" x14ac:dyDescent="0.25">
      <c r="B94" s="10"/>
      <c r="C94" s="11">
        <v>9</v>
      </c>
      <c r="E94" s="10"/>
      <c r="F94" s="11">
        <v>9</v>
      </c>
      <c r="H94" s="10"/>
      <c r="I94" s="11">
        <v>9</v>
      </c>
      <c r="K94" s="10"/>
      <c r="L94" s="11">
        <v>9</v>
      </c>
    </row>
    <row r="95" spans="2:12" ht="18.75" x14ac:dyDescent="0.25">
      <c r="B95" s="10"/>
      <c r="C95" s="11">
        <v>8</v>
      </c>
      <c r="E95" s="10"/>
      <c r="F95" s="11">
        <v>8</v>
      </c>
      <c r="H95" s="10"/>
      <c r="I95" s="11">
        <v>8</v>
      </c>
      <c r="K95" s="10"/>
      <c r="L95" s="11">
        <v>8</v>
      </c>
    </row>
    <row r="96" spans="2:12" ht="18.75" x14ac:dyDescent="0.25">
      <c r="B96" s="10"/>
      <c r="C96" s="11">
        <v>7</v>
      </c>
      <c r="E96" s="10"/>
      <c r="F96" s="11">
        <v>7</v>
      </c>
      <c r="H96" s="10">
        <v>3</v>
      </c>
      <c r="I96" s="11">
        <v>7</v>
      </c>
      <c r="K96" s="10">
        <v>3</v>
      </c>
      <c r="L96" s="11">
        <v>7</v>
      </c>
    </row>
    <row r="97" spans="2:12" ht="18.75" x14ac:dyDescent="0.25">
      <c r="B97" s="10"/>
      <c r="C97" s="11">
        <v>6</v>
      </c>
      <c r="E97" s="10"/>
      <c r="F97" s="11">
        <v>6</v>
      </c>
      <c r="H97" s="10"/>
      <c r="I97" s="11">
        <v>6</v>
      </c>
      <c r="K97" s="10"/>
      <c r="L97" s="11">
        <v>6</v>
      </c>
    </row>
    <row r="98" spans="2:12" ht="18.75" x14ac:dyDescent="0.25">
      <c r="B98" s="10"/>
      <c r="C98" s="11">
        <v>5</v>
      </c>
      <c r="E98" s="10"/>
      <c r="F98" s="11">
        <v>5</v>
      </c>
      <c r="H98" s="10"/>
      <c r="I98" s="11">
        <v>5</v>
      </c>
      <c r="K98" s="10"/>
      <c r="L98" s="11">
        <v>5</v>
      </c>
    </row>
    <row r="99" spans="2:12" ht="18.75" x14ac:dyDescent="0.25">
      <c r="B99" s="10"/>
      <c r="C99" s="11">
        <v>4</v>
      </c>
      <c r="E99" s="10"/>
      <c r="F99" s="11">
        <v>4</v>
      </c>
      <c r="H99" s="10">
        <v>2</v>
      </c>
      <c r="I99" s="11">
        <v>4</v>
      </c>
      <c r="K99" s="10">
        <v>2</v>
      </c>
      <c r="L99" s="11">
        <v>4</v>
      </c>
    </row>
    <row r="100" spans="2:12" ht="18.75" x14ac:dyDescent="0.25">
      <c r="B100" s="10"/>
      <c r="C100" s="11">
        <v>3</v>
      </c>
      <c r="E100" s="10"/>
      <c r="F100" s="11">
        <v>3</v>
      </c>
      <c r="H100" s="10"/>
      <c r="I100" s="11">
        <v>3</v>
      </c>
      <c r="K100" s="10"/>
      <c r="L100" s="11">
        <v>3</v>
      </c>
    </row>
    <row r="101" spans="2:12" ht="18.75" x14ac:dyDescent="0.25">
      <c r="B101" s="10"/>
      <c r="C101" s="11">
        <v>2</v>
      </c>
      <c r="E101" s="10"/>
      <c r="F101" s="11">
        <v>2</v>
      </c>
      <c r="H101" s="10"/>
      <c r="I101" s="11">
        <v>2</v>
      </c>
      <c r="K101" s="10"/>
      <c r="L101" s="11">
        <v>2</v>
      </c>
    </row>
    <row r="102" spans="2:12" ht="18.75" x14ac:dyDescent="0.25">
      <c r="B102" s="10"/>
      <c r="C102" s="11">
        <v>1</v>
      </c>
      <c r="E102" s="10"/>
      <c r="F102" s="11">
        <v>1</v>
      </c>
      <c r="H102" s="10">
        <v>1</v>
      </c>
      <c r="I102" s="11">
        <v>1</v>
      </c>
      <c r="K102" s="10">
        <v>1</v>
      </c>
      <c r="L102" s="11">
        <v>1</v>
      </c>
    </row>
    <row r="103" spans="2:12" ht="18.75" x14ac:dyDescent="0.25">
      <c r="B103" s="10">
        <v>0</v>
      </c>
      <c r="C103" s="11">
        <v>0</v>
      </c>
      <c r="E103" s="10">
        <v>0</v>
      </c>
      <c r="F103" s="11">
        <v>0</v>
      </c>
      <c r="H103" s="10">
        <v>0</v>
      </c>
      <c r="I103" s="11">
        <v>0</v>
      </c>
      <c r="K103" s="10">
        <v>0</v>
      </c>
      <c r="L103" s="11">
        <v>0</v>
      </c>
    </row>
    <row r="104" spans="2:12" ht="18.75" x14ac:dyDescent="0.25">
      <c r="B104" s="14" t="s">
        <v>113</v>
      </c>
      <c r="C104" s="11">
        <v>0</v>
      </c>
      <c r="E104" s="14" t="s">
        <v>113</v>
      </c>
      <c r="F104" s="11">
        <v>0</v>
      </c>
      <c r="H104" s="14" t="s">
        <v>113</v>
      </c>
      <c r="I104" s="11">
        <v>0</v>
      </c>
      <c r="K104" s="14" t="s">
        <v>113</v>
      </c>
      <c r="L104" s="11">
        <v>0</v>
      </c>
    </row>
  </sheetData>
  <mergeCells count="4">
    <mergeCell ref="B1:C1"/>
    <mergeCell ref="E1:F1"/>
    <mergeCell ref="H1:I1"/>
    <mergeCell ref="K1:L1"/>
  </mergeCells>
  <pageMargins left="0.7" right="0.7" top="0.75" bottom="0.75" header="0.3" footer="0.3"/>
  <pageSetup paperSize="285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N105"/>
  <sheetViews>
    <sheetView topLeftCell="A91" workbookViewId="0">
      <selection activeCell="I105" sqref="I105"/>
    </sheetView>
  </sheetViews>
  <sheetFormatPr defaultRowHeight="15" x14ac:dyDescent="0.25"/>
  <sheetData>
    <row r="1" spans="2:14" x14ac:dyDescent="0.25">
      <c r="B1" s="151" t="s">
        <v>121</v>
      </c>
      <c r="C1" s="151"/>
      <c r="E1" s="151"/>
      <c r="F1" s="151"/>
      <c r="H1" s="152" t="s">
        <v>123</v>
      </c>
      <c r="I1" s="152"/>
      <c r="K1" s="152"/>
      <c r="L1" s="152"/>
    </row>
    <row r="2" spans="2:14" x14ac:dyDescent="0.25">
      <c r="B2" s="13" t="s">
        <v>114</v>
      </c>
      <c r="C2" s="13" t="s">
        <v>115</v>
      </c>
      <c r="E2" s="13"/>
      <c r="F2" s="13"/>
      <c r="H2" s="15" t="s">
        <v>114</v>
      </c>
      <c r="I2" s="15" t="s">
        <v>115</v>
      </c>
      <c r="K2" s="15"/>
      <c r="L2" s="15"/>
    </row>
    <row r="3" spans="2:14" ht="18.75" x14ac:dyDescent="0.25">
      <c r="B3" s="10">
        <v>0</v>
      </c>
      <c r="C3" s="11">
        <v>0</v>
      </c>
      <c r="E3" s="10"/>
      <c r="F3" s="11"/>
      <c r="H3" s="10">
        <v>0</v>
      </c>
      <c r="I3" s="11">
        <v>0</v>
      </c>
      <c r="K3" s="10"/>
      <c r="L3" s="11"/>
    </row>
    <row r="4" spans="2:14" ht="18.75" x14ac:dyDescent="0.25">
      <c r="B4" s="10">
        <v>100</v>
      </c>
      <c r="C4" s="11">
        <v>1</v>
      </c>
      <c r="E4" s="10"/>
      <c r="F4" s="11"/>
      <c r="H4" s="10">
        <v>65</v>
      </c>
      <c r="I4" s="11">
        <v>1</v>
      </c>
      <c r="K4" s="10"/>
      <c r="L4" s="11"/>
    </row>
    <row r="5" spans="2:14" ht="18.75" x14ac:dyDescent="0.25">
      <c r="B5" s="10">
        <v>110</v>
      </c>
      <c r="C5" s="11">
        <v>2</v>
      </c>
      <c r="E5" s="10"/>
      <c r="F5" s="11"/>
      <c r="H5" s="10">
        <v>75</v>
      </c>
      <c r="I5" s="11">
        <v>2</v>
      </c>
      <c r="K5" s="10"/>
      <c r="L5" s="11"/>
    </row>
    <row r="6" spans="2:14" ht="18.75" x14ac:dyDescent="0.25">
      <c r="B6" s="10">
        <v>120</v>
      </c>
      <c r="C6" s="11">
        <v>3</v>
      </c>
      <c r="E6" s="10"/>
      <c r="F6" s="11"/>
      <c r="H6" s="10">
        <v>80</v>
      </c>
      <c r="I6" s="11">
        <v>3</v>
      </c>
      <c r="K6" s="10"/>
      <c r="L6" s="11"/>
    </row>
    <row r="7" spans="2:14" ht="18.75" x14ac:dyDescent="0.25">
      <c r="B7" s="10">
        <v>130</v>
      </c>
      <c r="C7" s="11">
        <v>4</v>
      </c>
      <c r="E7" s="10"/>
      <c r="F7" s="11"/>
      <c r="H7" s="10">
        <v>85</v>
      </c>
      <c r="I7" s="11">
        <v>4</v>
      </c>
      <c r="K7" s="10"/>
      <c r="L7" s="11"/>
      <c r="N7" s="16"/>
    </row>
    <row r="8" spans="2:14" ht="18.75" x14ac:dyDescent="0.25">
      <c r="B8" s="10">
        <v>140</v>
      </c>
      <c r="C8" s="11">
        <v>5</v>
      </c>
      <c r="E8" s="10"/>
      <c r="F8" s="11"/>
      <c r="H8" s="10">
        <v>90</v>
      </c>
      <c r="I8" s="11">
        <v>5</v>
      </c>
      <c r="K8" s="10"/>
      <c r="L8" s="11"/>
    </row>
    <row r="9" spans="2:14" ht="18.75" x14ac:dyDescent="0.25">
      <c r="B9" s="10">
        <v>145</v>
      </c>
      <c r="C9" s="11">
        <v>6</v>
      </c>
      <c r="E9" s="10"/>
      <c r="F9" s="11"/>
      <c r="H9" s="10">
        <v>95</v>
      </c>
      <c r="I9" s="11">
        <v>6</v>
      </c>
      <c r="K9" s="10"/>
      <c r="L9" s="11"/>
    </row>
    <row r="10" spans="2:14" ht="18.75" x14ac:dyDescent="0.25">
      <c r="B10" s="10">
        <v>150</v>
      </c>
      <c r="C10" s="11">
        <v>7</v>
      </c>
      <c r="E10" s="10"/>
      <c r="F10" s="11"/>
      <c r="H10" s="10">
        <v>100</v>
      </c>
      <c r="I10" s="11">
        <v>7</v>
      </c>
      <c r="K10" s="10"/>
      <c r="L10" s="11"/>
    </row>
    <row r="11" spans="2:14" ht="18.75" x14ac:dyDescent="0.25">
      <c r="B11" s="10">
        <v>155</v>
      </c>
      <c r="C11" s="11">
        <v>8</v>
      </c>
      <c r="E11" s="10"/>
      <c r="F11" s="11"/>
      <c r="H11" s="10">
        <v>105</v>
      </c>
      <c r="I11" s="11">
        <v>8</v>
      </c>
      <c r="K11" s="10"/>
      <c r="L11" s="11"/>
    </row>
    <row r="12" spans="2:14" ht="18.75" x14ac:dyDescent="0.25">
      <c r="B12" s="10">
        <v>160</v>
      </c>
      <c r="C12" s="11">
        <v>9</v>
      </c>
      <c r="E12" s="10"/>
      <c r="F12" s="11"/>
      <c r="H12" s="10">
        <v>110</v>
      </c>
      <c r="I12" s="11">
        <v>9</v>
      </c>
      <c r="K12" s="10"/>
      <c r="L12" s="11"/>
    </row>
    <row r="13" spans="2:14" ht="18.75" x14ac:dyDescent="0.25">
      <c r="B13" s="10">
        <v>165</v>
      </c>
      <c r="C13" s="11">
        <v>10</v>
      </c>
      <c r="E13" s="10"/>
      <c r="F13" s="11"/>
      <c r="H13" s="10">
        <v>115</v>
      </c>
      <c r="I13" s="11">
        <v>10</v>
      </c>
      <c r="K13" s="10"/>
      <c r="L13" s="11"/>
    </row>
    <row r="14" spans="2:14" ht="18.75" x14ac:dyDescent="0.25">
      <c r="B14" s="10">
        <v>170</v>
      </c>
      <c r="C14" s="11">
        <v>11</v>
      </c>
      <c r="E14" s="10"/>
      <c r="F14" s="11"/>
      <c r="H14" s="10">
        <v>120</v>
      </c>
      <c r="I14" s="11">
        <v>11</v>
      </c>
      <c r="K14" s="10"/>
      <c r="L14" s="11"/>
    </row>
    <row r="15" spans="2:14" ht="18.75" x14ac:dyDescent="0.25">
      <c r="B15" s="10">
        <v>175</v>
      </c>
      <c r="C15" s="11">
        <v>12</v>
      </c>
      <c r="E15" s="10"/>
      <c r="F15" s="11"/>
      <c r="H15" s="10">
        <v>125</v>
      </c>
      <c r="I15" s="11">
        <v>12</v>
      </c>
      <c r="K15" s="10"/>
      <c r="L15" s="11"/>
    </row>
    <row r="16" spans="2:14" ht="18.75" x14ac:dyDescent="0.25">
      <c r="B16" s="10">
        <v>180</v>
      </c>
      <c r="C16" s="11">
        <v>13</v>
      </c>
      <c r="E16" s="10"/>
      <c r="F16" s="11"/>
      <c r="H16" s="10">
        <v>130</v>
      </c>
      <c r="I16" s="11">
        <v>13</v>
      </c>
      <c r="K16" s="10"/>
      <c r="L16" s="11"/>
    </row>
    <row r="17" spans="2:12" ht="18.75" x14ac:dyDescent="0.25">
      <c r="B17" s="10">
        <v>185</v>
      </c>
      <c r="C17" s="11">
        <v>14</v>
      </c>
      <c r="E17" s="10"/>
      <c r="F17" s="11"/>
      <c r="H17" s="10">
        <v>135</v>
      </c>
      <c r="I17" s="11">
        <v>14</v>
      </c>
      <c r="K17" s="10"/>
      <c r="L17" s="11"/>
    </row>
    <row r="18" spans="2:12" ht="18.75" x14ac:dyDescent="0.25">
      <c r="B18" s="10">
        <v>190</v>
      </c>
      <c r="C18" s="11">
        <v>15</v>
      </c>
      <c r="E18" s="10"/>
      <c r="F18" s="11"/>
      <c r="H18" s="10">
        <v>140</v>
      </c>
      <c r="I18" s="11">
        <v>15</v>
      </c>
      <c r="K18" s="10"/>
      <c r="L18" s="11"/>
    </row>
    <row r="19" spans="2:12" ht="18.75" x14ac:dyDescent="0.25">
      <c r="B19" s="10">
        <v>192</v>
      </c>
      <c r="C19" s="11">
        <v>16</v>
      </c>
      <c r="E19" s="10"/>
      <c r="F19" s="11"/>
      <c r="H19" s="10">
        <v>142</v>
      </c>
      <c r="I19" s="11">
        <v>16</v>
      </c>
      <c r="K19" s="10"/>
      <c r="L19" s="11"/>
    </row>
    <row r="20" spans="2:12" ht="18.75" x14ac:dyDescent="0.25">
      <c r="B20" s="10">
        <v>194</v>
      </c>
      <c r="C20" s="11">
        <v>17</v>
      </c>
      <c r="E20" s="10"/>
      <c r="F20" s="11"/>
      <c r="H20" s="10">
        <v>144</v>
      </c>
      <c r="I20" s="11">
        <v>17</v>
      </c>
      <c r="K20" s="10"/>
      <c r="L20" s="11"/>
    </row>
    <row r="21" spans="2:12" ht="18.75" x14ac:dyDescent="0.25">
      <c r="B21" s="10">
        <v>196</v>
      </c>
      <c r="C21" s="11">
        <v>18</v>
      </c>
      <c r="E21" s="10"/>
      <c r="F21" s="11"/>
      <c r="H21" s="10">
        <v>146</v>
      </c>
      <c r="I21" s="11">
        <v>18</v>
      </c>
      <c r="K21" s="10"/>
      <c r="L21" s="11"/>
    </row>
    <row r="22" spans="2:12" ht="18.75" x14ac:dyDescent="0.25">
      <c r="B22" s="10">
        <v>198</v>
      </c>
      <c r="C22" s="11">
        <v>19</v>
      </c>
      <c r="E22" s="10"/>
      <c r="F22" s="11"/>
      <c r="H22" s="10">
        <v>148</v>
      </c>
      <c r="I22" s="11">
        <v>19</v>
      </c>
      <c r="K22" s="10"/>
      <c r="L22" s="11"/>
    </row>
    <row r="23" spans="2:12" ht="18.75" x14ac:dyDescent="0.25">
      <c r="B23" s="10">
        <v>200</v>
      </c>
      <c r="C23" s="11">
        <v>20</v>
      </c>
      <c r="E23" s="10"/>
      <c r="F23" s="11"/>
      <c r="H23" s="10">
        <v>150</v>
      </c>
      <c r="I23" s="11">
        <v>20</v>
      </c>
      <c r="K23" s="10"/>
      <c r="L23" s="11"/>
    </row>
    <row r="24" spans="2:12" ht="18.75" x14ac:dyDescent="0.25">
      <c r="B24" s="10">
        <v>202</v>
      </c>
      <c r="C24" s="11">
        <v>21</v>
      </c>
      <c r="E24" s="10"/>
      <c r="F24" s="11"/>
      <c r="H24" s="10">
        <v>152</v>
      </c>
      <c r="I24" s="11">
        <v>21</v>
      </c>
      <c r="K24" s="10"/>
      <c r="L24" s="11"/>
    </row>
    <row r="25" spans="2:12" ht="18.75" x14ac:dyDescent="0.25">
      <c r="B25" s="10">
        <v>204</v>
      </c>
      <c r="C25" s="11">
        <v>22</v>
      </c>
      <c r="E25" s="10"/>
      <c r="F25" s="11"/>
      <c r="H25" s="10">
        <v>154</v>
      </c>
      <c r="I25" s="11">
        <v>22</v>
      </c>
      <c r="K25" s="10"/>
      <c r="L25" s="11"/>
    </row>
    <row r="26" spans="2:12" ht="18.75" x14ac:dyDescent="0.25">
      <c r="B26" s="10">
        <v>206</v>
      </c>
      <c r="C26" s="11">
        <v>23</v>
      </c>
      <c r="E26" s="10"/>
      <c r="F26" s="11"/>
      <c r="H26" s="10">
        <v>156</v>
      </c>
      <c r="I26" s="11">
        <v>23</v>
      </c>
      <c r="K26" s="10"/>
      <c r="L26" s="11"/>
    </row>
    <row r="27" spans="2:12" ht="18.75" x14ac:dyDescent="0.25">
      <c r="B27" s="10">
        <v>208</v>
      </c>
      <c r="C27" s="11">
        <v>24</v>
      </c>
      <c r="E27" s="10"/>
      <c r="F27" s="11"/>
      <c r="H27" s="10">
        <v>158</v>
      </c>
      <c r="I27" s="11">
        <v>24</v>
      </c>
      <c r="K27" s="10"/>
      <c r="L27" s="11"/>
    </row>
    <row r="28" spans="2:12" ht="18.75" x14ac:dyDescent="0.25">
      <c r="B28" s="10">
        <v>210</v>
      </c>
      <c r="C28" s="11">
        <v>25</v>
      </c>
      <c r="E28" s="10"/>
      <c r="F28" s="11"/>
      <c r="H28" s="10">
        <v>160</v>
      </c>
      <c r="I28" s="11">
        <v>25</v>
      </c>
      <c r="K28" s="10"/>
      <c r="L28" s="11"/>
    </row>
    <row r="29" spans="2:12" ht="18.75" x14ac:dyDescent="0.25">
      <c r="B29" s="10">
        <v>212</v>
      </c>
      <c r="C29" s="11">
        <v>26</v>
      </c>
      <c r="E29" s="10"/>
      <c r="F29" s="11"/>
      <c r="H29" s="10">
        <v>162</v>
      </c>
      <c r="I29" s="11">
        <v>26</v>
      </c>
      <c r="K29" s="10"/>
      <c r="L29" s="11"/>
    </row>
    <row r="30" spans="2:12" ht="18.75" x14ac:dyDescent="0.25">
      <c r="B30" s="10">
        <v>214</v>
      </c>
      <c r="C30" s="11">
        <v>27</v>
      </c>
      <c r="E30" s="10"/>
      <c r="F30" s="11"/>
      <c r="H30" s="10">
        <v>164</v>
      </c>
      <c r="I30" s="11">
        <v>27</v>
      </c>
      <c r="K30" s="10"/>
      <c r="L30" s="11"/>
    </row>
    <row r="31" spans="2:12" ht="18.75" x14ac:dyDescent="0.25">
      <c r="B31" s="10">
        <v>216</v>
      </c>
      <c r="C31" s="11">
        <v>28</v>
      </c>
      <c r="E31" s="10"/>
      <c r="F31" s="11"/>
      <c r="H31" s="10">
        <v>166</v>
      </c>
      <c r="I31" s="11">
        <v>28</v>
      </c>
      <c r="K31" s="10"/>
      <c r="L31" s="11"/>
    </row>
    <row r="32" spans="2:12" ht="18.75" x14ac:dyDescent="0.25">
      <c r="B32" s="10">
        <v>218</v>
      </c>
      <c r="C32" s="11">
        <v>29</v>
      </c>
      <c r="E32" s="10"/>
      <c r="F32" s="11"/>
      <c r="H32" s="10">
        <v>168</v>
      </c>
      <c r="I32" s="11">
        <v>29</v>
      </c>
      <c r="K32" s="10"/>
      <c r="L32" s="11"/>
    </row>
    <row r="33" spans="2:12" ht="18.75" x14ac:dyDescent="0.25">
      <c r="B33" s="10">
        <v>220</v>
      </c>
      <c r="C33" s="11">
        <v>30</v>
      </c>
      <c r="E33" s="10"/>
      <c r="F33" s="11"/>
      <c r="H33" s="10">
        <v>170</v>
      </c>
      <c r="I33" s="11">
        <v>30</v>
      </c>
      <c r="K33" s="10"/>
      <c r="L33" s="11"/>
    </row>
    <row r="34" spans="2:12" ht="18.75" x14ac:dyDescent="0.25">
      <c r="B34" s="10">
        <v>222</v>
      </c>
      <c r="C34" s="11">
        <v>31</v>
      </c>
      <c r="E34" s="10"/>
      <c r="F34" s="11"/>
      <c r="H34" s="10">
        <v>172</v>
      </c>
      <c r="I34" s="11">
        <v>31</v>
      </c>
      <c r="K34" s="10"/>
      <c r="L34" s="11"/>
    </row>
    <row r="35" spans="2:12" ht="18.75" x14ac:dyDescent="0.25">
      <c r="B35" s="10">
        <v>224</v>
      </c>
      <c r="C35" s="11">
        <v>32</v>
      </c>
      <c r="E35" s="10"/>
      <c r="F35" s="11"/>
      <c r="H35" s="10">
        <v>174</v>
      </c>
      <c r="I35" s="11">
        <v>32</v>
      </c>
      <c r="K35" s="10"/>
      <c r="L35" s="11"/>
    </row>
    <row r="36" spans="2:12" ht="18.75" x14ac:dyDescent="0.25">
      <c r="B36" s="10">
        <v>226</v>
      </c>
      <c r="C36" s="11">
        <v>33</v>
      </c>
      <c r="E36" s="10"/>
      <c r="F36" s="11"/>
      <c r="H36" s="10">
        <v>176</v>
      </c>
      <c r="I36" s="11">
        <v>33</v>
      </c>
      <c r="K36" s="10"/>
      <c r="L36" s="11"/>
    </row>
    <row r="37" spans="2:12" ht="18.75" x14ac:dyDescent="0.25">
      <c r="B37" s="10">
        <v>228</v>
      </c>
      <c r="C37" s="11">
        <v>34</v>
      </c>
      <c r="E37" s="10"/>
      <c r="F37" s="11"/>
      <c r="H37" s="10">
        <v>178</v>
      </c>
      <c r="I37" s="11">
        <v>34</v>
      </c>
      <c r="K37" s="10"/>
      <c r="L37" s="11"/>
    </row>
    <row r="38" spans="2:12" ht="18.75" x14ac:dyDescent="0.25">
      <c r="B38" s="10">
        <v>230</v>
      </c>
      <c r="C38" s="11">
        <v>35</v>
      </c>
      <c r="E38" s="10"/>
      <c r="F38" s="11"/>
      <c r="H38" s="10">
        <v>180</v>
      </c>
      <c r="I38" s="11">
        <v>35</v>
      </c>
      <c r="K38" s="10"/>
      <c r="L38" s="11"/>
    </row>
    <row r="39" spans="2:12" ht="18.75" x14ac:dyDescent="0.25">
      <c r="B39" s="10">
        <v>232</v>
      </c>
      <c r="C39" s="11">
        <v>36</v>
      </c>
      <c r="E39" s="10"/>
      <c r="F39" s="11"/>
      <c r="H39" s="10">
        <v>182</v>
      </c>
      <c r="I39" s="11">
        <v>36</v>
      </c>
      <c r="K39" s="10"/>
      <c r="L39" s="11"/>
    </row>
    <row r="40" spans="2:12" ht="18.75" x14ac:dyDescent="0.25">
      <c r="B40" s="10">
        <v>234</v>
      </c>
      <c r="C40" s="11">
        <v>37</v>
      </c>
      <c r="E40" s="10"/>
      <c r="F40" s="11"/>
      <c r="H40" s="10">
        <v>184</v>
      </c>
      <c r="I40" s="11">
        <v>37</v>
      </c>
      <c r="K40" s="10"/>
      <c r="L40" s="11"/>
    </row>
    <row r="41" spans="2:12" ht="18.75" x14ac:dyDescent="0.25">
      <c r="B41" s="10">
        <v>236</v>
      </c>
      <c r="C41" s="11">
        <v>38</v>
      </c>
      <c r="E41" s="10"/>
      <c r="F41" s="11"/>
      <c r="H41" s="10">
        <v>186</v>
      </c>
      <c r="I41" s="11">
        <v>38</v>
      </c>
      <c r="K41" s="10"/>
      <c r="L41" s="11"/>
    </row>
    <row r="42" spans="2:12" ht="18.75" x14ac:dyDescent="0.25">
      <c r="B42" s="10">
        <v>238</v>
      </c>
      <c r="C42" s="11">
        <v>39</v>
      </c>
      <c r="E42" s="10"/>
      <c r="F42" s="11"/>
      <c r="H42" s="10">
        <v>188</v>
      </c>
      <c r="I42" s="11">
        <v>39</v>
      </c>
      <c r="K42" s="10"/>
      <c r="L42" s="11"/>
    </row>
    <row r="43" spans="2:12" ht="18.75" x14ac:dyDescent="0.25">
      <c r="B43" s="10">
        <v>240</v>
      </c>
      <c r="C43" s="11">
        <v>40</v>
      </c>
      <c r="E43" s="10"/>
      <c r="F43" s="11"/>
      <c r="H43" s="10">
        <v>190</v>
      </c>
      <c r="I43" s="11">
        <v>40</v>
      </c>
      <c r="K43" s="10"/>
      <c r="L43" s="11"/>
    </row>
    <row r="44" spans="2:12" ht="18.75" x14ac:dyDescent="0.25">
      <c r="B44" s="10">
        <v>242</v>
      </c>
      <c r="C44" s="11">
        <v>41</v>
      </c>
      <c r="E44" s="10"/>
      <c r="F44" s="11"/>
      <c r="H44" s="10">
        <v>192</v>
      </c>
      <c r="I44" s="11">
        <v>41</v>
      </c>
      <c r="K44" s="10"/>
      <c r="L44" s="11"/>
    </row>
    <row r="45" spans="2:12" ht="18.75" x14ac:dyDescent="0.25">
      <c r="B45" s="10">
        <v>244</v>
      </c>
      <c r="C45" s="11">
        <v>42</v>
      </c>
      <c r="E45" s="10"/>
      <c r="F45" s="11"/>
      <c r="H45" s="10">
        <v>194</v>
      </c>
      <c r="I45" s="11">
        <v>42</v>
      </c>
      <c r="K45" s="10"/>
      <c r="L45" s="11"/>
    </row>
    <row r="46" spans="2:12" ht="18.75" x14ac:dyDescent="0.25">
      <c r="B46" s="10">
        <v>246</v>
      </c>
      <c r="C46" s="11">
        <v>43</v>
      </c>
      <c r="E46" s="10"/>
      <c r="F46" s="11"/>
      <c r="H46" s="10">
        <v>196</v>
      </c>
      <c r="I46" s="11">
        <v>43</v>
      </c>
      <c r="K46" s="10"/>
      <c r="L46" s="11"/>
    </row>
    <row r="47" spans="2:12" ht="18.75" x14ac:dyDescent="0.25">
      <c r="B47" s="10">
        <v>248</v>
      </c>
      <c r="C47" s="11">
        <v>44</v>
      </c>
      <c r="E47" s="10"/>
      <c r="F47" s="11"/>
      <c r="H47" s="10">
        <v>198</v>
      </c>
      <c r="I47" s="11">
        <v>44</v>
      </c>
      <c r="K47" s="10"/>
      <c r="L47" s="11"/>
    </row>
    <row r="48" spans="2:12" ht="18.75" x14ac:dyDescent="0.25">
      <c r="B48" s="10">
        <v>250</v>
      </c>
      <c r="C48" s="11">
        <v>45</v>
      </c>
      <c r="E48" s="10"/>
      <c r="F48" s="11"/>
      <c r="H48" s="10">
        <v>200</v>
      </c>
      <c r="I48" s="11">
        <v>45</v>
      </c>
      <c r="K48" s="10"/>
      <c r="L48" s="11"/>
    </row>
    <row r="49" spans="2:12" ht="18.75" x14ac:dyDescent="0.25">
      <c r="B49" s="10">
        <v>252</v>
      </c>
      <c r="C49" s="11">
        <v>46</v>
      </c>
      <c r="E49" s="10"/>
      <c r="F49" s="11"/>
      <c r="H49" s="10">
        <v>202</v>
      </c>
      <c r="I49" s="11">
        <v>46</v>
      </c>
      <c r="K49" s="10"/>
      <c r="L49" s="11"/>
    </row>
    <row r="50" spans="2:12" ht="18.75" x14ac:dyDescent="0.25">
      <c r="B50" s="10">
        <v>254</v>
      </c>
      <c r="C50" s="11">
        <v>47</v>
      </c>
      <c r="E50" s="10"/>
      <c r="F50" s="11"/>
      <c r="H50" s="10">
        <v>204</v>
      </c>
      <c r="I50" s="11">
        <v>47</v>
      </c>
      <c r="K50" s="10"/>
      <c r="L50" s="11"/>
    </row>
    <row r="51" spans="2:12" ht="18.75" x14ac:dyDescent="0.25">
      <c r="B51" s="10">
        <v>256</v>
      </c>
      <c r="C51" s="11">
        <v>48</v>
      </c>
      <c r="E51" s="10"/>
      <c r="F51" s="11"/>
      <c r="H51" s="10">
        <v>206</v>
      </c>
      <c r="I51" s="11">
        <v>48</v>
      </c>
      <c r="K51" s="10"/>
      <c r="L51" s="11"/>
    </row>
    <row r="52" spans="2:12" ht="18.75" x14ac:dyDescent="0.25">
      <c r="B52" s="10">
        <v>258</v>
      </c>
      <c r="C52" s="11">
        <v>49</v>
      </c>
      <c r="E52" s="10"/>
      <c r="F52" s="11"/>
      <c r="H52" s="10">
        <v>208</v>
      </c>
      <c r="I52" s="11">
        <v>49</v>
      </c>
      <c r="K52" s="10"/>
      <c r="L52" s="11"/>
    </row>
    <row r="53" spans="2:12" ht="18.75" x14ac:dyDescent="0.25">
      <c r="B53" s="10">
        <v>260</v>
      </c>
      <c r="C53" s="11">
        <v>50</v>
      </c>
      <c r="E53" s="10"/>
      <c r="F53" s="11"/>
      <c r="H53" s="10">
        <v>210</v>
      </c>
      <c r="I53" s="11">
        <v>50</v>
      </c>
      <c r="K53" s="10"/>
      <c r="L53" s="11"/>
    </row>
    <row r="54" spans="2:12" ht="18.75" x14ac:dyDescent="0.25">
      <c r="B54" s="10">
        <v>262</v>
      </c>
      <c r="C54" s="11">
        <v>51</v>
      </c>
      <c r="E54" s="10"/>
      <c r="F54" s="11"/>
      <c r="H54" s="10">
        <v>212</v>
      </c>
      <c r="I54" s="11">
        <v>51</v>
      </c>
      <c r="K54" s="10"/>
      <c r="L54" s="11"/>
    </row>
    <row r="55" spans="2:12" ht="18.75" x14ac:dyDescent="0.25">
      <c r="B55" s="10">
        <v>264</v>
      </c>
      <c r="C55" s="11">
        <v>52</v>
      </c>
      <c r="E55" s="10"/>
      <c r="F55" s="11"/>
      <c r="H55" s="10">
        <v>214</v>
      </c>
      <c r="I55" s="11">
        <v>52</v>
      </c>
      <c r="K55" s="10"/>
      <c r="L55" s="11"/>
    </row>
    <row r="56" spans="2:12" ht="18.75" x14ac:dyDescent="0.25">
      <c r="B56" s="10">
        <v>266</v>
      </c>
      <c r="C56" s="11">
        <v>53</v>
      </c>
      <c r="E56" s="10"/>
      <c r="F56" s="11"/>
      <c r="H56" s="10">
        <v>216</v>
      </c>
      <c r="I56" s="11">
        <v>53</v>
      </c>
      <c r="K56" s="10"/>
      <c r="L56" s="11"/>
    </row>
    <row r="57" spans="2:12" ht="18.75" x14ac:dyDescent="0.25">
      <c r="B57" s="10">
        <v>268</v>
      </c>
      <c r="C57" s="11">
        <v>54</v>
      </c>
      <c r="E57" s="10"/>
      <c r="F57" s="11"/>
      <c r="H57" s="10">
        <v>218</v>
      </c>
      <c r="I57" s="11">
        <v>54</v>
      </c>
      <c r="K57" s="10"/>
      <c r="L57" s="11"/>
    </row>
    <row r="58" spans="2:12" ht="18.75" x14ac:dyDescent="0.25">
      <c r="B58" s="10">
        <v>270</v>
      </c>
      <c r="C58" s="11">
        <v>55</v>
      </c>
      <c r="E58" s="10"/>
      <c r="F58" s="11"/>
      <c r="H58" s="10">
        <v>220</v>
      </c>
      <c r="I58" s="11">
        <v>55</v>
      </c>
      <c r="K58" s="10"/>
      <c r="L58" s="11"/>
    </row>
    <row r="59" spans="2:12" ht="18.75" x14ac:dyDescent="0.25">
      <c r="B59" s="10">
        <v>272</v>
      </c>
      <c r="C59" s="11">
        <v>56</v>
      </c>
      <c r="E59" s="10"/>
      <c r="F59" s="11"/>
      <c r="H59" s="10">
        <v>222</v>
      </c>
      <c r="I59" s="11">
        <v>56</v>
      </c>
      <c r="K59" s="10"/>
      <c r="L59" s="11"/>
    </row>
    <row r="60" spans="2:12" ht="18.75" x14ac:dyDescent="0.25">
      <c r="B60" s="10">
        <v>274</v>
      </c>
      <c r="C60" s="11">
        <v>57</v>
      </c>
      <c r="E60" s="10"/>
      <c r="F60" s="11"/>
      <c r="H60" s="10">
        <v>224</v>
      </c>
      <c r="I60" s="11">
        <v>57</v>
      </c>
      <c r="K60" s="10"/>
      <c r="L60" s="11"/>
    </row>
    <row r="61" spans="2:12" ht="18.75" x14ac:dyDescent="0.25">
      <c r="B61" s="10">
        <v>276</v>
      </c>
      <c r="C61" s="11">
        <v>58</v>
      </c>
      <c r="E61" s="10"/>
      <c r="F61" s="11"/>
      <c r="H61" s="10">
        <v>226</v>
      </c>
      <c r="I61" s="11">
        <v>58</v>
      </c>
      <c r="K61" s="10"/>
      <c r="L61" s="11"/>
    </row>
    <row r="62" spans="2:12" ht="18.75" x14ac:dyDescent="0.25">
      <c r="B62" s="10">
        <v>278</v>
      </c>
      <c r="C62" s="11">
        <v>59</v>
      </c>
      <c r="E62" s="10"/>
      <c r="F62" s="11"/>
      <c r="H62" s="10">
        <v>228</v>
      </c>
      <c r="I62" s="11">
        <v>59</v>
      </c>
      <c r="K62" s="10"/>
      <c r="L62" s="11"/>
    </row>
    <row r="63" spans="2:12" ht="18.75" x14ac:dyDescent="0.25">
      <c r="B63" s="10">
        <v>280</v>
      </c>
      <c r="C63" s="11">
        <v>60</v>
      </c>
      <c r="E63" s="10"/>
      <c r="F63" s="11"/>
      <c r="H63" s="10">
        <v>230</v>
      </c>
      <c r="I63" s="11">
        <v>60</v>
      </c>
      <c r="K63" s="10"/>
      <c r="L63" s="11"/>
    </row>
    <row r="64" spans="2:12" ht="18.75" x14ac:dyDescent="0.25">
      <c r="B64" s="10">
        <v>282</v>
      </c>
      <c r="C64" s="11">
        <v>61</v>
      </c>
      <c r="E64" s="10"/>
      <c r="F64" s="11"/>
      <c r="H64" s="10">
        <v>231</v>
      </c>
      <c r="I64" s="11">
        <v>61</v>
      </c>
      <c r="K64" s="10"/>
      <c r="L64" s="11"/>
    </row>
    <row r="65" spans="2:12" ht="18.75" x14ac:dyDescent="0.25">
      <c r="B65" s="10">
        <v>284</v>
      </c>
      <c r="C65" s="11">
        <v>62</v>
      </c>
      <c r="E65" s="10"/>
      <c r="F65" s="11"/>
      <c r="H65" s="10">
        <v>232</v>
      </c>
      <c r="I65" s="11">
        <v>62</v>
      </c>
      <c r="K65" s="10"/>
      <c r="L65" s="11"/>
    </row>
    <row r="66" spans="2:12" ht="18.75" x14ac:dyDescent="0.25">
      <c r="B66" s="10">
        <v>286</v>
      </c>
      <c r="C66" s="11">
        <v>63</v>
      </c>
      <c r="E66" s="10"/>
      <c r="F66" s="11"/>
      <c r="H66" s="10">
        <v>233</v>
      </c>
      <c r="I66" s="11">
        <v>63</v>
      </c>
      <c r="K66" s="10"/>
      <c r="L66" s="11"/>
    </row>
    <row r="67" spans="2:12" ht="18.75" x14ac:dyDescent="0.25">
      <c r="B67" s="10">
        <v>288</v>
      </c>
      <c r="C67" s="11">
        <v>64</v>
      </c>
      <c r="E67" s="10"/>
      <c r="F67" s="11"/>
      <c r="H67" s="10">
        <v>234</v>
      </c>
      <c r="I67" s="11">
        <v>64</v>
      </c>
      <c r="K67" s="10"/>
      <c r="L67" s="11"/>
    </row>
    <row r="68" spans="2:12" ht="18.75" x14ac:dyDescent="0.25">
      <c r="B68" s="10">
        <v>290</v>
      </c>
      <c r="C68" s="11">
        <v>65</v>
      </c>
      <c r="E68" s="10"/>
      <c r="F68" s="11"/>
      <c r="H68" s="10">
        <v>235</v>
      </c>
      <c r="I68" s="11">
        <v>65</v>
      </c>
      <c r="K68" s="10"/>
      <c r="L68" s="11"/>
    </row>
    <row r="69" spans="2:12" ht="18.75" x14ac:dyDescent="0.25">
      <c r="B69" s="10">
        <v>292</v>
      </c>
      <c r="C69" s="11">
        <v>66</v>
      </c>
      <c r="E69" s="10"/>
      <c r="F69" s="11"/>
      <c r="H69" s="10">
        <v>236</v>
      </c>
      <c r="I69" s="11">
        <v>66</v>
      </c>
      <c r="K69" s="10"/>
      <c r="L69" s="11"/>
    </row>
    <row r="70" spans="2:12" ht="18.75" x14ac:dyDescent="0.25">
      <c r="B70" s="10">
        <v>294</v>
      </c>
      <c r="C70" s="11">
        <v>67</v>
      </c>
      <c r="E70" s="10"/>
      <c r="F70" s="11"/>
      <c r="H70" s="10">
        <v>237</v>
      </c>
      <c r="I70" s="11">
        <v>67</v>
      </c>
      <c r="K70" s="10"/>
      <c r="L70" s="11"/>
    </row>
    <row r="71" spans="2:12" ht="18.75" x14ac:dyDescent="0.25">
      <c r="B71" s="10">
        <v>296</v>
      </c>
      <c r="C71" s="11">
        <v>68</v>
      </c>
      <c r="E71" s="10"/>
      <c r="F71" s="11"/>
      <c r="H71" s="10">
        <v>238</v>
      </c>
      <c r="I71" s="11">
        <v>68</v>
      </c>
      <c r="K71" s="10"/>
      <c r="L71" s="11"/>
    </row>
    <row r="72" spans="2:12" ht="18.75" x14ac:dyDescent="0.25">
      <c r="B72" s="10">
        <v>298</v>
      </c>
      <c r="C72" s="11">
        <v>69</v>
      </c>
      <c r="E72" s="10"/>
      <c r="F72" s="11"/>
      <c r="H72" s="10">
        <v>239</v>
      </c>
      <c r="I72" s="11">
        <v>69</v>
      </c>
      <c r="K72" s="10"/>
      <c r="L72" s="11"/>
    </row>
    <row r="73" spans="2:12" ht="18.75" x14ac:dyDescent="0.25">
      <c r="B73" s="10">
        <v>300</v>
      </c>
      <c r="C73" s="11">
        <v>70</v>
      </c>
      <c r="E73" s="10"/>
      <c r="F73" s="11"/>
      <c r="H73" s="10">
        <v>240</v>
      </c>
      <c r="I73" s="11">
        <v>70</v>
      </c>
      <c r="K73" s="10"/>
      <c r="L73" s="11"/>
    </row>
    <row r="74" spans="2:12" ht="18.75" x14ac:dyDescent="0.25">
      <c r="B74" s="10">
        <v>302</v>
      </c>
      <c r="C74" s="11">
        <v>71</v>
      </c>
      <c r="E74" s="10"/>
      <c r="F74" s="11"/>
      <c r="H74" s="10">
        <v>241</v>
      </c>
      <c r="I74" s="11">
        <v>71</v>
      </c>
      <c r="K74" s="10"/>
      <c r="L74" s="11"/>
    </row>
    <row r="75" spans="2:12" ht="18.75" x14ac:dyDescent="0.25">
      <c r="B75" s="10">
        <v>304</v>
      </c>
      <c r="C75" s="11">
        <v>72</v>
      </c>
      <c r="E75" s="10"/>
      <c r="F75" s="11"/>
      <c r="H75" s="10">
        <v>242</v>
      </c>
      <c r="I75" s="11">
        <v>72</v>
      </c>
      <c r="K75" s="10"/>
      <c r="L75" s="11"/>
    </row>
    <row r="76" spans="2:12" ht="18.75" x14ac:dyDescent="0.25">
      <c r="B76" s="10">
        <v>306</v>
      </c>
      <c r="C76" s="11">
        <v>73</v>
      </c>
      <c r="E76" s="10"/>
      <c r="F76" s="11"/>
      <c r="H76" s="10">
        <v>243</v>
      </c>
      <c r="I76" s="11">
        <v>73</v>
      </c>
      <c r="K76" s="10"/>
      <c r="L76" s="11"/>
    </row>
    <row r="77" spans="2:12" ht="18.75" x14ac:dyDescent="0.25">
      <c r="B77" s="10">
        <v>308</v>
      </c>
      <c r="C77" s="11">
        <v>74</v>
      </c>
      <c r="E77" s="10"/>
      <c r="F77" s="11"/>
      <c r="H77" s="10">
        <v>244</v>
      </c>
      <c r="I77" s="11">
        <v>74</v>
      </c>
      <c r="K77" s="10"/>
      <c r="L77" s="11"/>
    </row>
    <row r="78" spans="2:12" ht="18.75" x14ac:dyDescent="0.25">
      <c r="B78" s="10">
        <v>310</v>
      </c>
      <c r="C78" s="11">
        <v>75</v>
      </c>
      <c r="E78" s="10"/>
      <c r="F78" s="11"/>
      <c r="H78" s="10">
        <v>245</v>
      </c>
      <c r="I78" s="11">
        <v>75</v>
      </c>
      <c r="K78" s="10"/>
      <c r="L78" s="11"/>
    </row>
    <row r="79" spans="2:12" ht="18.75" x14ac:dyDescent="0.25">
      <c r="B79" s="10">
        <v>312</v>
      </c>
      <c r="C79" s="11">
        <v>76</v>
      </c>
      <c r="E79" s="10"/>
      <c r="F79" s="11"/>
      <c r="H79" s="10">
        <v>246</v>
      </c>
      <c r="I79" s="11">
        <v>76</v>
      </c>
      <c r="K79" s="10"/>
      <c r="L79" s="11"/>
    </row>
    <row r="80" spans="2:12" ht="18.75" x14ac:dyDescent="0.25">
      <c r="B80" s="10">
        <v>314</v>
      </c>
      <c r="C80" s="11">
        <v>77</v>
      </c>
      <c r="E80" s="10"/>
      <c r="F80" s="11"/>
      <c r="H80" s="10">
        <v>247</v>
      </c>
      <c r="I80" s="11">
        <v>77</v>
      </c>
      <c r="K80" s="10"/>
      <c r="L80" s="11"/>
    </row>
    <row r="81" spans="2:12" ht="18.75" x14ac:dyDescent="0.25">
      <c r="B81" s="10">
        <v>316</v>
      </c>
      <c r="C81" s="11">
        <v>78</v>
      </c>
      <c r="E81" s="10"/>
      <c r="F81" s="11"/>
      <c r="H81" s="10">
        <v>248</v>
      </c>
      <c r="I81" s="11">
        <v>78</v>
      </c>
      <c r="K81" s="10"/>
      <c r="L81" s="11"/>
    </row>
    <row r="82" spans="2:12" ht="18.75" x14ac:dyDescent="0.25">
      <c r="B82" s="10">
        <v>318</v>
      </c>
      <c r="C82" s="11">
        <v>79</v>
      </c>
      <c r="E82" s="10"/>
      <c r="F82" s="11"/>
      <c r="H82" s="10">
        <v>249</v>
      </c>
      <c r="I82" s="11">
        <v>79</v>
      </c>
      <c r="K82" s="10"/>
      <c r="L82" s="11"/>
    </row>
    <row r="83" spans="2:12" ht="18.75" x14ac:dyDescent="0.25">
      <c r="B83" s="10">
        <v>320</v>
      </c>
      <c r="C83" s="11">
        <v>80</v>
      </c>
      <c r="E83" s="10"/>
      <c r="F83" s="11"/>
      <c r="H83" s="10">
        <v>250</v>
      </c>
      <c r="I83" s="11">
        <v>80</v>
      </c>
      <c r="K83" s="10"/>
      <c r="L83" s="11"/>
    </row>
    <row r="84" spans="2:12" ht="18.75" x14ac:dyDescent="0.25">
      <c r="B84" s="10">
        <v>321</v>
      </c>
      <c r="C84" s="11">
        <v>81</v>
      </c>
      <c r="E84" s="10"/>
      <c r="F84" s="11"/>
      <c r="H84" s="10">
        <v>251</v>
      </c>
      <c r="I84" s="11">
        <v>81</v>
      </c>
      <c r="K84" s="10"/>
      <c r="L84" s="11"/>
    </row>
    <row r="85" spans="2:12" ht="18.75" x14ac:dyDescent="0.25">
      <c r="B85" s="10">
        <v>322</v>
      </c>
      <c r="C85" s="11">
        <v>82</v>
      </c>
      <c r="E85" s="10"/>
      <c r="F85" s="11"/>
      <c r="H85" s="10">
        <v>252</v>
      </c>
      <c r="I85" s="11">
        <v>82</v>
      </c>
      <c r="K85" s="10"/>
      <c r="L85" s="11"/>
    </row>
    <row r="86" spans="2:12" ht="18.75" x14ac:dyDescent="0.25">
      <c r="B86" s="10">
        <v>323</v>
      </c>
      <c r="C86" s="11">
        <v>83</v>
      </c>
      <c r="E86" s="10"/>
      <c r="F86" s="11"/>
      <c r="H86" s="10">
        <v>253</v>
      </c>
      <c r="I86" s="11">
        <v>83</v>
      </c>
      <c r="K86" s="10"/>
      <c r="L86" s="11"/>
    </row>
    <row r="87" spans="2:12" ht="18.75" x14ac:dyDescent="0.25">
      <c r="B87" s="10">
        <v>324</v>
      </c>
      <c r="C87" s="11">
        <v>84</v>
      </c>
      <c r="E87" s="10"/>
      <c r="F87" s="11"/>
      <c r="H87" s="10">
        <v>254</v>
      </c>
      <c r="I87" s="11">
        <v>84</v>
      </c>
      <c r="K87" s="10"/>
      <c r="L87" s="11"/>
    </row>
    <row r="88" spans="2:12" ht="18.75" x14ac:dyDescent="0.25">
      <c r="B88" s="10">
        <v>325</v>
      </c>
      <c r="C88" s="11">
        <v>85</v>
      </c>
      <c r="E88" s="10"/>
      <c r="F88" s="11"/>
      <c r="H88" s="10">
        <v>255</v>
      </c>
      <c r="I88" s="11">
        <v>85</v>
      </c>
      <c r="K88" s="10"/>
      <c r="L88" s="11"/>
    </row>
    <row r="89" spans="2:12" ht="18.75" x14ac:dyDescent="0.25">
      <c r="B89" s="10">
        <v>326</v>
      </c>
      <c r="C89" s="11">
        <v>86</v>
      </c>
      <c r="E89" s="10"/>
      <c r="F89" s="11"/>
      <c r="H89" s="10">
        <v>256</v>
      </c>
      <c r="I89" s="11">
        <v>86</v>
      </c>
      <c r="K89" s="10"/>
      <c r="L89" s="11"/>
    </row>
    <row r="90" spans="2:12" ht="18.75" x14ac:dyDescent="0.25">
      <c r="B90" s="10">
        <v>327</v>
      </c>
      <c r="C90" s="11">
        <v>87</v>
      </c>
      <c r="E90" s="10"/>
      <c r="F90" s="11"/>
      <c r="H90" s="10">
        <v>257</v>
      </c>
      <c r="I90" s="11">
        <v>87</v>
      </c>
      <c r="K90" s="10"/>
      <c r="L90" s="11"/>
    </row>
    <row r="91" spans="2:12" ht="18.75" x14ac:dyDescent="0.25">
      <c r="B91" s="10">
        <v>328</v>
      </c>
      <c r="C91" s="11">
        <v>88</v>
      </c>
      <c r="E91" s="10"/>
      <c r="F91" s="11"/>
      <c r="H91" s="10">
        <v>258</v>
      </c>
      <c r="I91" s="11">
        <v>88</v>
      </c>
      <c r="K91" s="10"/>
      <c r="L91" s="11"/>
    </row>
    <row r="92" spans="2:12" ht="18.75" x14ac:dyDescent="0.25">
      <c r="B92" s="10">
        <v>329</v>
      </c>
      <c r="C92" s="11">
        <v>89</v>
      </c>
      <c r="E92" s="10"/>
      <c r="F92" s="11"/>
      <c r="H92" s="10">
        <v>259</v>
      </c>
      <c r="I92" s="11">
        <v>89</v>
      </c>
      <c r="K92" s="10"/>
      <c r="L92" s="11"/>
    </row>
    <row r="93" spans="2:12" ht="18.75" x14ac:dyDescent="0.25">
      <c r="B93" s="10">
        <v>330</v>
      </c>
      <c r="C93" s="11">
        <v>90</v>
      </c>
      <c r="E93" s="10"/>
      <c r="F93" s="11"/>
      <c r="H93" s="10">
        <v>260</v>
      </c>
      <c r="I93" s="11">
        <v>90</v>
      </c>
      <c r="K93" s="10"/>
      <c r="L93" s="11"/>
    </row>
    <row r="94" spans="2:12" ht="18.75" x14ac:dyDescent="0.25">
      <c r="B94" s="10">
        <v>331</v>
      </c>
      <c r="C94" s="11">
        <v>91</v>
      </c>
      <c r="E94" s="10"/>
      <c r="F94" s="11"/>
      <c r="H94" s="10">
        <v>261</v>
      </c>
      <c r="I94" s="11">
        <v>91</v>
      </c>
      <c r="K94" s="10"/>
      <c r="L94" s="11"/>
    </row>
    <row r="95" spans="2:12" ht="18.75" x14ac:dyDescent="0.25">
      <c r="B95" s="10">
        <v>332</v>
      </c>
      <c r="C95" s="11">
        <v>92</v>
      </c>
      <c r="E95" s="10"/>
      <c r="F95" s="11"/>
      <c r="H95" s="10">
        <v>262</v>
      </c>
      <c r="I95" s="11">
        <v>92</v>
      </c>
      <c r="K95" s="10"/>
      <c r="L95" s="11"/>
    </row>
    <row r="96" spans="2:12" ht="18.75" x14ac:dyDescent="0.25">
      <c r="B96" s="10">
        <v>333</v>
      </c>
      <c r="C96" s="11">
        <v>93</v>
      </c>
      <c r="E96" s="10"/>
      <c r="F96" s="11"/>
      <c r="H96" s="10">
        <v>263</v>
      </c>
      <c r="I96" s="11">
        <v>93</v>
      </c>
      <c r="K96" s="10"/>
      <c r="L96" s="11"/>
    </row>
    <row r="97" spans="2:12" ht="18.75" x14ac:dyDescent="0.25">
      <c r="B97" s="10">
        <v>334</v>
      </c>
      <c r="C97" s="11">
        <v>94</v>
      </c>
      <c r="E97" s="10"/>
      <c r="F97" s="11"/>
      <c r="H97" s="10">
        <v>264</v>
      </c>
      <c r="I97" s="11">
        <v>94</v>
      </c>
      <c r="K97" s="10"/>
      <c r="L97" s="11"/>
    </row>
    <row r="98" spans="2:12" ht="18.75" x14ac:dyDescent="0.25">
      <c r="B98" s="10">
        <v>335</v>
      </c>
      <c r="C98" s="11">
        <v>95</v>
      </c>
      <c r="E98" s="10"/>
      <c r="F98" s="11"/>
      <c r="H98" s="10">
        <v>265</v>
      </c>
      <c r="I98" s="11">
        <v>95</v>
      </c>
      <c r="K98" s="10"/>
      <c r="L98" s="11"/>
    </row>
    <row r="99" spans="2:12" ht="18.75" x14ac:dyDescent="0.25">
      <c r="B99" s="10">
        <v>336</v>
      </c>
      <c r="C99" s="11">
        <v>96</v>
      </c>
      <c r="E99" s="10"/>
      <c r="F99" s="11"/>
      <c r="H99" s="10">
        <v>266</v>
      </c>
      <c r="I99" s="11">
        <v>96</v>
      </c>
      <c r="K99" s="10"/>
      <c r="L99" s="11"/>
    </row>
    <row r="100" spans="2:12" ht="18.75" x14ac:dyDescent="0.25">
      <c r="B100" s="10">
        <v>337</v>
      </c>
      <c r="C100" s="11">
        <v>97</v>
      </c>
      <c r="E100" s="10"/>
      <c r="F100" s="11"/>
      <c r="H100" s="10">
        <v>267</v>
      </c>
      <c r="I100" s="11">
        <v>97</v>
      </c>
      <c r="K100" s="10"/>
      <c r="L100" s="11"/>
    </row>
    <row r="101" spans="2:12" ht="18.75" x14ac:dyDescent="0.25">
      <c r="B101" s="10">
        <v>338</v>
      </c>
      <c r="C101" s="11">
        <v>98</v>
      </c>
      <c r="E101" s="10"/>
      <c r="F101" s="11"/>
      <c r="H101" s="10">
        <v>268</v>
      </c>
      <c r="I101" s="11">
        <v>98</v>
      </c>
      <c r="K101" s="10"/>
      <c r="L101" s="11"/>
    </row>
    <row r="102" spans="2:12" ht="18.75" x14ac:dyDescent="0.25">
      <c r="B102" s="10">
        <v>339</v>
      </c>
      <c r="C102" s="11">
        <v>99</v>
      </c>
      <c r="E102" s="10"/>
      <c r="F102" s="11"/>
      <c r="H102" s="10">
        <v>269</v>
      </c>
      <c r="I102" s="11">
        <v>99</v>
      </c>
      <c r="K102" s="10"/>
      <c r="L102" s="11"/>
    </row>
    <row r="103" spans="2:12" ht="18.75" x14ac:dyDescent="0.25">
      <c r="B103" s="10">
        <v>340</v>
      </c>
      <c r="C103" s="11">
        <v>100</v>
      </c>
      <c r="E103" s="10"/>
      <c r="F103" s="11"/>
      <c r="H103" s="10">
        <v>270</v>
      </c>
      <c r="I103" s="11">
        <v>100</v>
      </c>
      <c r="K103" s="10"/>
      <c r="L103" s="11"/>
    </row>
    <row r="104" spans="2:12" ht="18.75" x14ac:dyDescent="0.25">
      <c r="B104" s="10">
        <v>500</v>
      </c>
      <c r="C104" s="11">
        <v>100</v>
      </c>
      <c r="E104" s="10"/>
      <c r="F104" s="11"/>
      <c r="H104" s="10">
        <v>500</v>
      </c>
      <c r="I104" s="11">
        <v>100</v>
      </c>
      <c r="K104" s="10"/>
      <c r="L104" s="11"/>
    </row>
    <row r="105" spans="2:12" ht="18.75" x14ac:dyDescent="0.25">
      <c r="B105" s="14" t="s">
        <v>113</v>
      </c>
      <c r="C105" s="11">
        <v>0</v>
      </c>
      <c r="E105" s="14"/>
      <c r="F105" s="11"/>
      <c r="H105" s="14" t="s">
        <v>113</v>
      </c>
      <c r="I105" s="11">
        <v>0</v>
      </c>
      <c r="K105" s="14"/>
      <c r="L105" s="11"/>
    </row>
  </sheetData>
  <sortState ref="H3:I103">
    <sortCondition ref="I3:I103"/>
  </sortState>
  <mergeCells count="4">
    <mergeCell ref="B1:C1"/>
    <mergeCell ref="E1:F1"/>
    <mergeCell ref="H1:I1"/>
    <mergeCell ref="K1:L1"/>
  </mergeCells>
  <pageMargins left="0.7" right="0.7" top="0.75" bottom="0.75" header="0.3" footer="0.3"/>
  <pageSetup paperSize="2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СВОД</vt:lpstr>
      <vt:lpstr>категория</vt:lpstr>
      <vt:lpstr>стрельба</vt:lpstr>
      <vt:lpstr>пресс</vt:lpstr>
      <vt:lpstr>наклон</vt:lpstr>
      <vt:lpstr>гири</vt:lpstr>
      <vt:lpstr>тянем</vt:lpstr>
      <vt:lpstr>прыг</vt:lpstr>
      <vt:lpstr>СВОД!Область_печати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2016-06-18T15:59:10Z</cp:lastPrinted>
  <dcterms:created xsi:type="dcterms:W3CDTF">2006-09-16T00:00:00Z</dcterms:created>
  <dcterms:modified xsi:type="dcterms:W3CDTF">2017-11-25T11:01:06Z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fe698d16-9d43-41a6-a044-0b3f34b21049</vt:lpwstr>
  </property>
</Properties>
</file>